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rmine Ohanyan\Desktop\Monitor2021tarekan\"/>
    </mc:Choice>
  </mc:AlternateContent>
  <bookViews>
    <workbookView xWindow="0" yWindow="0" windowWidth="13170" windowHeight="10560" tabRatio="742" activeTab="11"/>
  </bookViews>
  <sheets>
    <sheet name="Առողջ. նախարար." sheetId="12" r:id="rId1"/>
    <sheet name="Արմավիր" sheetId="13" r:id="rId2"/>
    <sheet name="Արագածոտն" sheetId="17" r:id="rId3"/>
    <sheet name="Արարատ" sheetId="19" r:id="rId4"/>
    <sheet name="Գեղարքունիք" sheetId="16" r:id="rId5"/>
    <sheet name="լոռի" sheetId="21" r:id="rId6"/>
    <sheet name="Կոտայք" sheetId="23" r:id="rId7"/>
    <sheet name="Շիրակ" sheetId="3" r:id="rId8"/>
    <sheet name="Սյունիք" sheetId="15" r:id="rId9"/>
    <sheet name="Վայոց ձոր" sheetId="20" r:id="rId10"/>
    <sheet name="Տավուշ" sheetId="14" r:id="rId11"/>
    <sheet name="ԸՆԴՀԱՆՈՒՐԸ" sheetId="22" r:id="rId12"/>
  </sheets>
  <externalReferences>
    <externalReference r:id="rId13"/>
  </externalReferences>
  <calcPr calcId="162913"/>
</workbook>
</file>

<file path=xl/calcChain.xml><?xml version="1.0" encoding="utf-8"?>
<calcChain xmlns="http://schemas.openxmlformats.org/spreadsheetml/2006/main">
  <c r="L13" i="17" l="1"/>
  <c r="O18" i="22" l="1"/>
  <c r="M18" i="22"/>
  <c r="K18" i="22"/>
  <c r="I18" i="22"/>
  <c r="G18" i="22"/>
  <c r="D18" i="22"/>
  <c r="E18" i="22"/>
  <c r="Q18" i="22"/>
  <c r="C18" i="22"/>
  <c r="O20" i="12"/>
  <c r="O19" i="12"/>
  <c r="K20" i="12"/>
  <c r="K19" i="12"/>
  <c r="E20" i="12"/>
  <c r="I20" i="12"/>
  <c r="M20" i="12"/>
  <c r="E19" i="12"/>
  <c r="G19" i="12"/>
  <c r="I19" i="12"/>
  <c r="M19" i="12"/>
  <c r="I15" i="12"/>
  <c r="O14" i="19" l="1"/>
  <c r="M14" i="19"/>
  <c r="K14" i="19"/>
  <c r="I14" i="19"/>
  <c r="G14" i="19"/>
  <c r="E14" i="19"/>
  <c r="O13" i="19"/>
  <c r="M13" i="19"/>
  <c r="K13" i="19"/>
  <c r="I13" i="19"/>
  <c r="G13" i="19"/>
  <c r="E13" i="19"/>
  <c r="O12" i="19"/>
  <c r="M12" i="19"/>
  <c r="K12" i="19"/>
  <c r="I12" i="19"/>
  <c r="G12" i="19"/>
  <c r="E12" i="19"/>
  <c r="O11" i="19"/>
  <c r="M11" i="19"/>
  <c r="K11" i="19"/>
  <c r="I11" i="19"/>
  <c r="G11" i="19"/>
  <c r="E11" i="19"/>
  <c r="O10" i="19"/>
  <c r="K10" i="19"/>
  <c r="I10" i="19"/>
  <c r="G10" i="19"/>
  <c r="E10" i="19"/>
  <c r="O9" i="19"/>
  <c r="K9" i="19"/>
  <c r="I9" i="19"/>
  <c r="G9" i="19"/>
  <c r="E9" i="19"/>
  <c r="O13" i="13" l="1"/>
  <c r="O10" i="13"/>
  <c r="O9" i="13"/>
  <c r="M11" i="15" l="1"/>
  <c r="K13" i="15"/>
  <c r="F20" i="3" l="1"/>
  <c r="D20" i="3"/>
  <c r="N9" i="3"/>
  <c r="F9" i="3"/>
  <c r="D9" i="3"/>
  <c r="G13" i="23" l="1"/>
  <c r="I12" i="23"/>
  <c r="I13" i="23"/>
  <c r="O15" i="23"/>
  <c r="G10" i="16" l="1"/>
  <c r="F18" i="22"/>
  <c r="E18" i="12"/>
  <c r="K22" i="12"/>
  <c r="K21" i="12"/>
  <c r="K18" i="12"/>
  <c r="K15" i="12"/>
  <c r="M15" i="12"/>
  <c r="O18" i="12"/>
  <c r="O12" i="12"/>
  <c r="O11" i="12"/>
  <c r="G18" i="12"/>
  <c r="I18" i="12"/>
  <c r="M18" i="12"/>
  <c r="K13" i="12"/>
  <c r="I11" i="15"/>
  <c r="M12" i="3"/>
  <c r="E10" i="3"/>
  <c r="O14" i="23"/>
  <c r="I20" i="21"/>
  <c r="O9" i="17"/>
  <c r="O10" i="17"/>
  <c r="O11" i="17"/>
  <c r="M9" i="17"/>
  <c r="M10" i="17"/>
  <c r="M11" i="17"/>
  <c r="K9" i="17"/>
  <c r="K10" i="17"/>
  <c r="K11" i="17"/>
  <c r="I9" i="17"/>
  <c r="I10" i="17"/>
  <c r="I11" i="17"/>
  <c r="G9" i="17"/>
  <c r="G10" i="17"/>
  <c r="G11" i="17"/>
  <c r="E9" i="17"/>
  <c r="E10" i="17"/>
  <c r="E11" i="17"/>
  <c r="G8" i="17"/>
  <c r="O8" i="17"/>
  <c r="M8" i="17"/>
  <c r="K8" i="17"/>
  <c r="I8" i="17"/>
  <c r="E8" i="17"/>
  <c r="E12" i="13"/>
  <c r="G9" i="13"/>
  <c r="O9" i="12"/>
  <c r="M15" i="23"/>
  <c r="K15" i="23"/>
  <c r="I15" i="23"/>
  <c r="G15" i="23"/>
  <c r="E15" i="23"/>
  <c r="M14" i="23"/>
  <c r="K14" i="23"/>
  <c r="I14" i="23"/>
  <c r="G14" i="23"/>
  <c r="E14" i="23"/>
  <c r="O13" i="23"/>
  <c r="M13" i="23"/>
  <c r="K13" i="23"/>
  <c r="E13" i="23"/>
  <c r="O12" i="23"/>
  <c r="M12" i="23"/>
  <c r="K12" i="23"/>
  <c r="G12" i="23"/>
  <c r="E12" i="23"/>
  <c r="O11" i="23"/>
  <c r="M11" i="23"/>
  <c r="K11" i="23"/>
  <c r="I11" i="23"/>
  <c r="G11" i="23"/>
  <c r="E11" i="23"/>
  <c r="O10" i="23"/>
  <c r="M10" i="23"/>
  <c r="K10" i="23"/>
  <c r="I10" i="23"/>
  <c r="G10" i="23"/>
  <c r="E10" i="23"/>
  <c r="O9" i="23"/>
  <c r="M9" i="23"/>
  <c r="K9" i="23"/>
  <c r="I9" i="23"/>
  <c r="G9" i="23"/>
  <c r="E9" i="23"/>
  <c r="K16" i="3"/>
  <c r="M14" i="3"/>
  <c r="E12" i="3"/>
  <c r="O11" i="15"/>
  <c r="O10" i="15"/>
  <c r="O9" i="15"/>
  <c r="M14" i="15"/>
  <c r="O9" i="16"/>
  <c r="O11" i="16"/>
  <c r="O12" i="16"/>
  <c r="O13" i="16"/>
  <c r="O14" i="16"/>
  <c r="O15" i="16"/>
  <c r="O16" i="16"/>
  <c r="K9" i="16"/>
  <c r="G9" i="16"/>
  <c r="E9" i="16"/>
  <c r="M13" i="15"/>
  <c r="G20" i="3"/>
  <c r="G16" i="3"/>
  <c r="M11" i="3"/>
  <c r="M10" i="3"/>
  <c r="E17" i="21"/>
  <c r="K12" i="13"/>
  <c r="B11" i="17"/>
  <c r="B10" i="17"/>
  <c r="B9" i="17"/>
  <c r="M13" i="13"/>
  <c r="G10" i="13"/>
  <c r="G13" i="12"/>
  <c r="E9" i="14"/>
  <c r="O21" i="12"/>
  <c r="O22" i="12"/>
  <c r="G21" i="12"/>
  <c r="G22" i="12"/>
  <c r="E21" i="12"/>
  <c r="E22" i="12"/>
  <c r="I22" i="12"/>
  <c r="M22" i="12"/>
  <c r="I21" i="12"/>
  <c r="M21" i="12"/>
  <c r="G14" i="15"/>
  <c r="K12" i="15"/>
  <c r="K11" i="15"/>
  <c r="K10" i="15"/>
  <c r="K9" i="15"/>
  <c r="G20" i="21"/>
  <c r="I10" i="20"/>
  <c r="I10" i="15"/>
  <c r="M16" i="3"/>
  <c r="M17" i="3"/>
  <c r="M18" i="3"/>
  <c r="M19" i="3"/>
  <c r="M20" i="3"/>
  <c r="M21" i="3"/>
  <c r="M22" i="3"/>
  <c r="M23" i="3"/>
  <c r="I17" i="12"/>
  <c r="M15" i="16"/>
  <c r="M12" i="16"/>
  <c r="M14" i="16"/>
  <c r="M11" i="16"/>
  <c r="M16" i="16"/>
  <c r="M13" i="16"/>
  <c r="I16" i="16"/>
  <c r="K16" i="12"/>
  <c r="K17" i="12"/>
  <c r="M17" i="12"/>
  <c r="K11" i="12"/>
  <c r="M11" i="12"/>
  <c r="O13" i="15"/>
  <c r="G13" i="15"/>
  <c r="E13" i="15"/>
  <c r="G9" i="15"/>
  <c r="E9" i="15"/>
  <c r="M10" i="15"/>
  <c r="G10" i="15"/>
  <c r="E10" i="15"/>
  <c r="G11" i="15"/>
  <c r="E11" i="15"/>
  <c r="O12" i="15"/>
  <c r="M12" i="15"/>
  <c r="G12" i="15"/>
  <c r="E12" i="15"/>
  <c r="O14" i="15"/>
  <c r="K14" i="15"/>
  <c r="E14" i="15"/>
  <c r="M12" i="13"/>
  <c r="O20" i="21"/>
  <c r="K20" i="21"/>
  <c r="O19" i="21"/>
  <c r="K19" i="21"/>
  <c r="G19" i="21"/>
  <c r="E19" i="21"/>
  <c r="O18" i="21"/>
  <c r="M18" i="21"/>
  <c r="K18" i="21"/>
  <c r="G18" i="21"/>
  <c r="E18" i="21"/>
  <c r="O17" i="21"/>
  <c r="K17" i="21"/>
  <c r="G17" i="21"/>
  <c r="I17" i="21"/>
  <c r="O16" i="21"/>
  <c r="K16" i="21"/>
  <c r="I15" i="21"/>
  <c r="I16" i="21"/>
  <c r="G16" i="21"/>
  <c r="E16" i="21"/>
  <c r="O15" i="21"/>
  <c r="K15" i="21"/>
  <c r="G15" i="21"/>
  <c r="E15" i="21"/>
  <c r="O14" i="21"/>
  <c r="K14" i="21"/>
  <c r="G14" i="21"/>
  <c r="E14" i="21"/>
  <c r="O11" i="21"/>
  <c r="K11" i="21"/>
  <c r="G11" i="21"/>
  <c r="E11" i="21"/>
  <c r="O13" i="21"/>
  <c r="K13" i="21"/>
  <c r="G13" i="21"/>
  <c r="E13" i="21"/>
  <c r="O12" i="21"/>
  <c r="K12" i="21"/>
  <c r="G12" i="21"/>
  <c r="E12" i="21"/>
  <c r="O10" i="21"/>
  <c r="K10" i="21"/>
  <c r="G10" i="21"/>
  <c r="E10" i="21"/>
  <c r="O9" i="21"/>
  <c r="K9" i="21"/>
  <c r="G9" i="21"/>
  <c r="E9" i="21"/>
  <c r="I9" i="21"/>
  <c r="G11" i="12"/>
  <c r="E11" i="12"/>
  <c r="K9" i="12"/>
  <c r="G9" i="12"/>
  <c r="E9" i="12"/>
  <c r="O17" i="12"/>
  <c r="E17" i="12"/>
  <c r="O14" i="12"/>
  <c r="M14" i="12"/>
  <c r="K14" i="12"/>
  <c r="I14" i="12"/>
  <c r="G14" i="12"/>
  <c r="E14" i="12"/>
  <c r="O10" i="12"/>
  <c r="M10" i="12"/>
  <c r="K10" i="12"/>
  <c r="G10" i="12"/>
  <c r="O15" i="12"/>
  <c r="G15" i="12"/>
  <c r="E15" i="12"/>
  <c r="K12" i="12"/>
  <c r="E12" i="12"/>
  <c r="O16" i="12"/>
  <c r="G16" i="12"/>
  <c r="E16" i="12"/>
  <c r="O13" i="12"/>
  <c r="O11" i="20"/>
  <c r="K11" i="20"/>
  <c r="G11" i="20"/>
  <c r="E11" i="20"/>
  <c r="O10" i="20"/>
  <c r="K10" i="20"/>
  <c r="E10" i="20"/>
  <c r="O9" i="20"/>
  <c r="K9" i="20"/>
  <c r="G9" i="20"/>
  <c r="E9" i="20"/>
  <c r="K13" i="16"/>
  <c r="G13" i="16"/>
  <c r="E13" i="16"/>
  <c r="K16" i="16"/>
  <c r="G16" i="16"/>
  <c r="E16" i="16"/>
  <c r="K11" i="16"/>
  <c r="I11" i="16"/>
  <c r="G11" i="16"/>
  <c r="E11" i="16"/>
  <c r="K15" i="16"/>
  <c r="G15" i="16"/>
  <c r="E15" i="16"/>
  <c r="K14" i="16"/>
  <c r="G14" i="16"/>
  <c r="E14" i="16"/>
  <c r="K12" i="16"/>
  <c r="G12" i="16"/>
  <c r="E12" i="16"/>
  <c r="K11" i="14"/>
  <c r="G11" i="14"/>
  <c r="G10" i="14"/>
  <c r="E11" i="14"/>
  <c r="K23" i="3"/>
  <c r="K22" i="3"/>
  <c r="K21" i="3"/>
  <c r="K20" i="3"/>
  <c r="K19" i="3"/>
  <c r="K18" i="3"/>
  <c r="K17" i="3"/>
  <c r="K15" i="3"/>
  <c r="K14" i="3"/>
  <c r="K13" i="3"/>
  <c r="K12" i="3"/>
  <c r="K11" i="3"/>
  <c r="K10" i="3"/>
  <c r="M9" i="3"/>
  <c r="I9" i="3"/>
  <c r="I10" i="3"/>
  <c r="I21" i="3"/>
  <c r="I22" i="3"/>
  <c r="G23" i="3"/>
  <c r="G22" i="3"/>
  <c r="G19" i="3"/>
  <c r="G18" i="3"/>
  <c r="G17" i="3"/>
  <c r="G15" i="3"/>
  <c r="G14" i="3"/>
  <c r="G13" i="3"/>
  <c r="G12" i="3"/>
  <c r="G11" i="3"/>
  <c r="G10" i="3"/>
  <c r="G9" i="3"/>
  <c r="E23" i="3"/>
  <c r="E22" i="3"/>
  <c r="E20" i="3"/>
  <c r="E19" i="3"/>
  <c r="E18" i="3"/>
  <c r="E17" i="3"/>
  <c r="E15" i="3"/>
  <c r="E16" i="3"/>
  <c r="E14" i="3"/>
  <c r="E13" i="3"/>
  <c r="E11" i="3"/>
  <c r="E9" i="3"/>
  <c r="O12" i="13"/>
  <c r="O11" i="13"/>
  <c r="I12" i="13"/>
  <c r="I11" i="13"/>
  <c r="I10" i="13"/>
  <c r="E13" i="13"/>
  <c r="E9" i="13"/>
  <c r="E11" i="13"/>
  <c r="E10" i="13"/>
  <c r="G21" i="3"/>
  <c r="O11" i="14"/>
  <c r="M11" i="14"/>
  <c r="E20" i="21"/>
  <c r="E10" i="12"/>
  <c r="I9" i="15"/>
  <c r="I11" i="20"/>
  <c r="I9" i="20"/>
  <c r="G10" i="20"/>
  <c r="O23" i="3"/>
  <c r="O22" i="3"/>
  <c r="O21" i="3"/>
  <c r="E21" i="3"/>
  <c r="O20" i="3"/>
  <c r="O19" i="3"/>
  <c r="O18" i="3"/>
  <c r="O17" i="3"/>
  <c r="O15" i="3"/>
  <c r="M15" i="3"/>
  <c r="O16" i="3"/>
  <c r="O14" i="3"/>
  <c r="O13" i="3"/>
  <c r="M13" i="3"/>
  <c r="O12" i="3"/>
  <c r="O11" i="3"/>
  <c r="O10" i="3"/>
  <c r="O9" i="3"/>
  <c r="K9" i="3"/>
  <c r="M20" i="21"/>
  <c r="M19" i="21"/>
  <c r="I19" i="21"/>
  <c r="I18" i="21"/>
  <c r="M17" i="21"/>
  <c r="M16" i="21"/>
  <c r="M15" i="21"/>
  <c r="M14" i="21"/>
  <c r="I14" i="21"/>
  <c r="M11" i="21"/>
  <c r="I11" i="21"/>
  <c r="M13" i="21"/>
  <c r="I13" i="21"/>
  <c r="M12" i="21"/>
  <c r="I12" i="21"/>
  <c r="M10" i="21"/>
  <c r="I10" i="21"/>
  <c r="M9" i="21"/>
  <c r="M9" i="20"/>
  <c r="M10" i="20"/>
  <c r="M11" i="20"/>
  <c r="I12" i="16"/>
  <c r="I14" i="16"/>
  <c r="I15" i="16"/>
  <c r="I11" i="3"/>
  <c r="I12" i="3"/>
  <c r="I13" i="3"/>
  <c r="I14" i="3"/>
  <c r="I16" i="3"/>
  <c r="I15" i="3"/>
  <c r="I17" i="3"/>
  <c r="I18" i="3"/>
  <c r="I19" i="3"/>
  <c r="I20" i="3"/>
  <c r="I23" i="3"/>
  <c r="I11" i="14"/>
  <c r="I9" i="13"/>
  <c r="I13" i="13"/>
  <c r="I9" i="12"/>
  <c r="M9" i="12"/>
  <c r="I10" i="12"/>
  <c r="I11" i="12"/>
  <c r="G12" i="12"/>
  <c r="I12" i="12"/>
  <c r="M12" i="12"/>
  <c r="M13" i="12"/>
  <c r="G17" i="12"/>
  <c r="I16" i="12"/>
  <c r="M16" i="12"/>
  <c r="M9" i="16"/>
  <c r="I9" i="16"/>
  <c r="I10" i="16"/>
  <c r="E10" i="16"/>
  <c r="G9" i="14"/>
  <c r="K9" i="14"/>
  <c r="I9" i="14"/>
  <c r="O9" i="14"/>
  <c r="O10" i="14"/>
  <c r="E10" i="14"/>
  <c r="I10" i="14"/>
  <c r="K10" i="14"/>
  <c r="G13" i="13"/>
  <c r="G12" i="13"/>
  <c r="G11" i="13"/>
  <c r="K13" i="13"/>
  <c r="K10" i="13"/>
  <c r="K11" i="13"/>
  <c r="K9" i="13"/>
  <c r="I13" i="12"/>
  <c r="E13" i="12"/>
  <c r="I13" i="15"/>
  <c r="I14" i="15"/>
  <c r="M10" i="16"/>
  <c r="O10" i="16"/>
  <c r="K10" i="16"/>
  <c r="J18" i="22" l="1"/>
  <c r="H18" i="22"/>
  <c r="L18" i="22"/>
  <c r="N18" i="22"/>
  <c r="P18" i="22"/>
</calcChain>
</file>

<file path=xl/comments1.xml><?xml version="1.0" encoding="utf-8"?>
<comments xmlns="http://schemas.openxmlformats.org/spreadsheetml/2006/main">
  <authors>
    <author>Varduhi Safaryan</author>
  </authors>
  <commentList>
    <comment ref="D9" authorId="0" shapeId="0">
      <text>
        <r>
          <rPr>
            <b/>
            <sz val="9"/>
            <color indexed="81"/>
            <rFont val="Tahoma"/>
            <charset val="1"/>
          </rPr>
          <t>Varduhi Safaryan: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<sst xmlns="http://schemas.openxmlformats.org/spreadsheetml/2006/main" count="430" uniqueCount="146">
  <si>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</si>
  <si>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</si>
  <si>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</si>
  <si>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</si>
  <si>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</si>
  <si>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</si>
  <si>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</si>
  <si>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</si>
  <si>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</si>
  <si>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</si>
  <si>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</si>
  <si>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</si>
  <si>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</si>
  <si>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</si>
  <si>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</si>
  <si>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հ/հ</t>
  </si>
  <si>
    <t>Առևտրային կազմակերպության անվանումը</t>
  </si>
  <si>
    <t>Ընդամենը</t>
  </si>
  <si>
    <t>&lt;&lt;Հոգեկան առողջության կենտրոն&gt;&gt; ՓԲԸ</t>
  </si>
  <si>
    <t>&lt;&lt;Թիվ  1 պոլիկլինիկա&gt;&gt;ՓԲԸ</t>
  </si>
  <si>
    <t>&lt;&lt;Արթիկի բժշկական կենտրոն&gt;&gt; ՓԲԸ</t>
  </si>
  <si>
    <t>&lt;&lt;Արթիկի մոր և մանկան առողջության պահպանման կենտրոն&gt;&gt; ՓԲԸ</t>
  </si>
  <si>
    <t>&lt;&lt;Ամասիայի առողջության կենտրոն&gt;&gt; ՓԲԸ</t>
  </si>
  <si>
    <t>&lt;&lt;Աբաջյանի անվ.&lt;&lt;Ընտանեկան բժշկության կենտրոն&gt;&gt;ՓԲԸ</t>
  </si>
  <si>
    <t xml:space="preserve">&lt;&lt;Էնրիկո Մատտեի&gt;&gt; անվ.պոլիկլինիկա&gt;&gt;ՓԲԸ     </t>
  </si>
  <si>
    <t>&lt;&lt;Շտապ բուժօգնության կայան&gt;&gt; ՓԲԸ</t>
  </si>
  <si>
    <t>&lt;&lt;Ախուրյանի բժշկական կենտրոն&gt;&gt; ՓԲԸ</t>
  </si>
  <si>
    <t>&lt;&lt;Բեռլին&gt;&gt; պոլիկլինիկա ՓԲԸ</t>
  </si>
  <si>
    <t>&lt;&lt;Մարալիկի առողջության կենտրոն&gt;&gt; ՓԲԸ</t>
  </si>
  <si>
    <t>Գյումրու &lt;&lt;Մոր և Մանկան Ավստրիական հիվանդանոց&gt;&gt;ՓԲԸ</t>
  </si>
  <si>
    <t>Ընդամենը եկամուտներ</t>
  </si>
  <si>
    <t xml:space="preserve">&lt;&lt;Գյումրու բժշկական կենտրոն&gt;&gt;ՓԲԸ </t>
  </si>
  <si>
    <t xml:space="preserve">պետպատվեր </t>
  </si>
  <si>
    <t>%</t>
  </si>
  <si>
    <t>վճարովի բուժ օգնություն</t>
  </si>
  <si>
    <t>համավճար</t>
  </si>
  <si>
    <t xml:space="preserve">Զուտ շահույթ </t>
  </si>
  <si>
    <t>վնասի մեծությունը</t>
  </si>
  <si>
    <t>Աշխատավարձ</t>
  </si>
  <si>
    <t>Աշխատողների քանակը</t>
  </si>
  <si>
    <t>հազ. դրամ</t>
  </si>
  <si>
    <t>&lt;&lt;Իջևանի բժշկ.կենտրոն&gt;&gt; ՓԲԸ</t>
  </si>
  <si>
    <t>&lt;&lt;Նոյեմբերյանի Բ/կ&gt;&gt; ՓԲԸ</t>
  </si>
  <si>
    <t>&lt;&lt;Իջևանի առողջության առաջնային պահպանման կենտրոն&gt;&gt; ՓԲԸ</t>
  </si>
  <si>
    <t>&lt;&lt; Գորիսի բժշկական կենտրոն &gt;&gt; ՓԲԸ</t>
  </si>
  <si>
    <t>&lt;&lt; Կապանի բժշկական կենտրոն &gt;&gt; ՓԲԸ</t>
  </si>
  <si>
    <t>&lt;&lt; Սյունիքի մարզային նյարդահոգեբուժական դիսպանսեր &gt;&gt; ՓԲԸ</t>
  </si>
  <si>
    <t>&lt;&lt; Քաջարանի բժշկական կենտրոն &gt;&gt; ՓԲԸ</t>
  </si>
  <si>
    <t>&lt;&lt; Մեղրու տարածաշրջանային բժշկական կենտրոն&gt;&gt; ՓԲԸ</t>
  </si>
  <si>
    <t>&lt;&lt; Սիսիանի բժշկական կենտրոն &gt;&gt; ՓԲԸ</t>
  </si>
  <si>
    <t>&lt;&lt;Գավառի ԲԿ&gt;&gt; ՓԲԸ</t>
  </si>
  <si>
    <t>&lt;&lt;Մարտունու ԲԿ&gt;&gt; ՓԲԸ</t>
  </si>
  <si>
    <t>&lt;&lt;Վարդենիսի հիվանդանոց&gt;&gt;ՓԲԸ</t>
  </si>
  <si>
    <t>&lt;&lt;Ճամբարակի ԱԿ&gt;&gt;ՓԲԸ</t>
  </si>
  <si>
    <t>&lt;&lt;Գավառի պոլիկլինիկա&gt;&gt; ՓԲԸ</t>
  </si>
  <si>
    <t>&lt;&lt;Վարդենիսի պոլիկլինիկա&gt;&gt; ՓԲԸ</t>
  </si>
  <si>
    <t>&lt;&lt;Մարտունու ծննդատուն&gt;&gt;ՓԲԸ</t>
  </si>
  <si>
    <t>&lt;&lt;Հրազդանի բժշկական կենտրոն&gt;&gt;ՓԲԸ</t>
  </si>
  <si>
    <t>&lt;&lt;Աբովյանի բժշկական կենտրոն&gt;&gt;ՊՓԲԸ</t>
  </si>
  <si>
    <t>&lt;&lt;Աբովյանի ծննդատուն&gt;&gt;ՊՓԲԸ</t>
  </si>
  <si>
    <t>&lt;&lt;Չարենցավանի բժշկական կենտրոն&gt;&gt;ՊՓԲԸ</t>
  </si>
  <si>
    <t>&lt;&lt;Նաիրի բժշկական կենտրոն&gt;&gt;ՊՓԲԸ</t>
  </si>
  <si>
    <t>&lt;&lt;Նոր Հաճընի պոլիկլինիկա&gt;&gt; ՊՓԲԸ</t>
  </si>
  <si>
    <t>&lt;&lt;Ծաղկաձորի ԲԱ&gt;&gt; ՊՓԲԸ</t>
  </si>
  <si>
    <t xml:space="preserve"> &lt;&lt;Արտաշատի բժշկական կենտրոն&gt;&gt; ՓԲԸ </t>
  </si>
  <si>
    <t>&lt;&lt;Վեդու բժշկական կենտրոն&gt;&gt; ՓԲԸ</t>
  </si>
  <si>
    <t xml:space="preserve"> &lt;&lt;Արարատի  ԲԿ&gt;&gt; ՓԲԸ</t>
  </si>
  <si>
    <t xml:space="preserve"> &lt;&lt;Մասիսի բժշկական կենտրոն&gt;&gt; ՓԲԸ</t>
  </si>
  <si>
    <t>&lt;&lt;Արմաշի առողջապահության կենտրոն&gt;&gt; ՓԲԸ</t>
  </si>
  <si>
    <t>ՈԿՖ Բանավանի ԱԱՊԿ ՓԲԸ</t>
  </si>
  <si>
    <t>պ</t>
  </si>
  <si>
    <t>&lt;&lt;Եղեգնաձորի ԲԿ&gt;&gt; ՓԲԸ</t>
  </si>
  <si>
    <t>&lt;&lt;Վայքի բուժմիավորում&gt;&gt; ՓԲԸ</t>
  </si>
  <si>
    <t>&lt;&lt;Ջերմուկի ԱԿ&gt;&gt; ՓԲԸ</t>
  </si>
  <si>
    <t>&lt;&lt;Վանաձորի բժշկական կենտրոն&gt;&gt; ՓԲԸ</t>
  </si>
  <si>
    <t>&lt;&lt;Լոռու մարզային հոգենյարդաբանական դիսպանսեր&gt;&gt; ՊՓԲԸ</t>
  </si>
  <si>
    <t>&lt;&lt;Գուգարք&gt;&gt; կենտրոնական պոլիլինիկա&gt;&gt; ՊՓԲԸ</t>
  </si>
  <si>
    <t>&lt;&lt;Վանաձորի թիվ 3 պոլիկլինիկա&gt;&gt;ՊՓԲԸ</t>
  </si>
  <si>
    <t>&lt;&lt;Վանաձորի թիվ 5 պոլիլինիկա&gt;&gt;ՊՓԲԸ</t>
  </si>
  <si>
    <t>&lt;&lt;Սպիտակի բժշկական կենտրոն&gt;&gt;ՓԲԸ</t>
  </si>
  <si>
    <t>&lt;&lt;Տաշիրի բժշկական կենտրոն&gt;&gt;ՓԲԸ</t>
  </si>
  <si>
    <t>&lt;&lt;Ստեփանավանի բժշկական կենտրոն&gt;&gt; ՓԲԸ</t>
  </si>
  <si>
    <t>&lt;&lt;Ալավերդու բժշկական կենտրոն&gt;&gt; ՊՓԲԸ</t>
  </si>
  <si>
    <t>&lt;&lt;Ախթալայի առողջության կենտրոն&gt;&gt; ՊՓԲԸ</t>
  </si>
  <si>
    <t>&lt;&lt;Թումանյանի առողջության&gt;&gt; ՊՓԲԸ</t>
  </si>
  <si>
    <t>ՀՀ առողջապահության նախարարություն</t>
  </si>
  <si>
    <t>կազմակերպությունների թիվը</t>
  </si>
  <si>
    <t>ՀՀ Արմավիրի մարզպետարան</t>
  </si>
  <si>
    <t>ՀՀ Արագածոտնի մարզպետարան</t>
  </si>
  <si>
    <t>ՀՀ Արարատի մարզպետարան</t>
  </si>
  <si>
    <t>ՀՀ Գեղարքունիքի մարզպետարան</t>
  </si>
  <si>
    <t>ՀՀ Լոռու մարզպետարան</t>
  </si>
  <si>
    <t>ՀՀ Կոտայքի մարզպետարան</t>
  </si>
  <si>
    <t>ՀՀ Տավուշի մարզպետարան</t>
  </si>
  <si>
    <t>ՀՀ Շիրակի մարզպետարան</t>
  </si>
  <si>
    <t>ՀՀ Սյունիքի մարզպետարան</t>
  </si>
  <si>
    <t>ՀՀ Վայոց ձորի մարզպետարան</t>
  </si>
  <si>
    <t>Հավելված 19.1</t>
  </si>
  <si>
    <t>Հավելված 18.1</t>
  </si>
  <si>
    <t>Հավելված 22.1</t>
  </si>
  <si>
    <t>Հավելված 23.1</t>
  </si>
  <si>
    <t>Կախվածությունների բուժման ազգային կենտրոն ՓԲԸ</t>
  </si>
  <si>
    <t xml:space="preserve">«Վ. Ա. Ֆանարջյանի անվան ուռուցքաբանության ազգային կենտրոն» ՓԲԸ </t>
  </si>
  <si>
    <t>ԱՆ «Այրվածքաբանության ազգային կենտրոն» ՓԲԸ</t>
  </si>
  <si>
    <t>հավելված 1.1</t>
  </si>
  <si>
    <t>միջին շահութաբերություն %</t>
  </si>
  <si>
    <t>«Պրոֆեսոր Ռ.Օ. Յոլյանի անվան արյունաբանական կենտրոն» ՓԲԸ</t>
  </si>
  <si>
    <t>«Ակադեմիկոս Էմիլ Գաբրիելյանի անվան դեղերի և բժշկական տեխնոլոգիաների փորձագիտական կենտրոն» ՓԲԸ</t>
  </si>
  <si>
    <t>«Հոգեկան առողջության պահպանման ազգային կենտրոն» ՓԲԸ</t>
  </si>
  <si>
    <t>«Ակադեմիկոս Ս.Խ.  Ավդալբեկյանի անվան առողջապահության ազգային ինստիտուտ» ՓԲԸ</t>
  </si>
  <si>
    <t>«Սուրբ Գրիգոր Լուսավորիչ ԲԿ» ՓԲԸ</t>
  </si>
  <si>
    <t>&lt;&lt;Արմավիրի բժշկական կենտրոն&gt;&gt; ՓԲԸ</t>
  </si>
  <si>
    <t>Բաղրամյանի &lt;&lt;Հիսուսի մանուկներ&gt;&gt; ԱԿ ՓԲԸ</t>
  </si>
  <si>
    <t>&lt;&lt;Վաղարշապատի հիվանդանոց&gt;&gt; ՓԲԸ</t>
  </si>
  <si>
    <t>&lt;&lt;&lt;&lt;Էջմիածին&gt;&gt; բժշկական կենտրոն&gt;&gt; ՓԲԸ</t>
  </si>
  <si>
    <t>&lt;&lt;Մեծամորի բժշկական կենտրոն&gt;&gt;  ՓԲԸ</t>
  </si>
  <si>
    <t>«Ծաղկահովիտի ԱԿ» ՓԲԸ</t>
  </si>
  <si>
    <t>&lt;&lt;Վանաձորի թիվ 1 պոլիկլինիկա&gt;&gt;ՊՓԲԸ</t>
  </si>
  <si>
    <t>&lt;&lt;Գյումրու սուրբ Գրիգոր Նարեկացու&gt;&gt;անվ.պոլիկլինիկա&gt;&gt; ՓԲԸ</t>
  </si>
  <si>
    <t>&lt;&lt;Գյումրու Ն.Մելիքյանի անվան թիվ 2 պոլիկլինիկա&gt;&gt; ՓԲԸ</t>
  </si>
  <si>
    <t>«Սևանի հոգեբուժական հիվանդանոց» ՓԲԸ</t>
  </si>
  <si>
    <t>««Ավան» հոգեկան առողջության կենտրոն» ՓԲԸ</t>
  </si>
  <si>
    <t xml:space="preserve"> «Բերդի բժշկական կենտրոն» ՓԲԸ</t>
  </si>
  <si>
    <t>ՀՀ Լոռու մարզպետարանի ենթակայության 50 և ավելի պետական մասնակցությամբ առևտրային կազմակերպությունների 2021թ. տարեկան տվյալներով իրականացված ֆինանսատնտեսական վերլուծության արդյունքներ</t>
  </si>
  <si>
    <t>ՀՀ Տավուշի մարզպետարանի ենթակայության 50 և ավելի պետական մասնակցությամբ առևտրային կազմակերպությունների 2021թ. տարեկան տվյալներով իրականացված ֆինանսատնտեսական վերլուծության արդյունքներ</t>
  </si>
  <si>
    <t>ՀՀ Կոտայքի մարզպետարանի ենթակայության 50 և ավելի պետական մասնակցությամբ առևտրային կազմակերպությունների 2021թ. տարեկան տվյալներով իրականացված ֆինանսատնտեսական վերլուծության արդյունքներ</t>
  </si>
  <si>
    <t>ՀՀ Շիրակի մարզպետարանի ենթակայության 50 և ավելի պետական մասնակցությամբ առևտրային կազմակերպությունների 2021թ. Տարեկան տվյալներով իրականացված ֆինանսատնտեսական վերլուծության արդյունքներ</t>
  </si>
  <si>
    <t>«Կանթեղ շաբաթաթերթ» ՓԲԸ</t>
  </si>
  <si>
    <t>ՀՀ Արագածոտնի մարզպետարանի ենթակայության 50 և ավելի պետական մասնակցությամբ առևտրային կազմակերպությունների 2021թ. Տարեկան  տվյալներով իրականացված ֆինանսատնտեսական վերլուծության արդյունքներ</t>
  </si>
  <si>
    <t>ՀՀ Արմավիրի մարզպետարանի ենթակայության 50 և ավելի պետական մասնակցությամբ առևտրային կազմակերպությունների 2021թ. Տարեկան տվյալներով իրականացված ֆինանսատնտեսական վերլուծության արդյունքներ</t>
  </si>
  <si>
    <t>ՀՀ Սյունիքի մարզպետարանի ենթակայության 50 և ավելի պետական մասնակցությամբ առևտրային կազմակերպությունների 2021թ. տարեկան տվյալներով իրականացված ֆինանսատնտեսական վերլուծության արդյունքներ</t>
  </si>
  <si>
    <t>ՀՀ Վայոց ձորի մարզպետարանի ենթակայության 50 և ավելի պետական մասնակցությամբ առևտրային կազմակերպությունների 2021թ.  տարեկան տվյալներով իրականացված ֆինանսատնտեսական վերլուծության արդյունքներ</t>
  </si>
  <si>
    <t>&lt;&lt;Սևանի ԲԿ&gt;&gt;ՓԲԸ</t>
  </si>
  <si>
    <t>ՀՀ Արարատի մարզպետարանի ենթակայության 50 և ավելի պետական մասնակցությամբ առևտրային կազմակերպությունների 2021 տարեկան տվյալներով իրականացված ֆինանսատնտեսական վերլուծության արդյունքներ</t>
  </si>
  <si>
    <t>Հավելված 16.1</t>
  </si>
  <si>
    <t>ՀՀ առողջապահության նախարարության և ՀՀ մարզպետարանների ենթակայության 50 և ավելի պետական մասնակցությամբ առողջապահական առևտրային կազմակերպությունների 2021թ. Տարեկան իրականացված ֆինանսատնտեսական վերլուծության արդյունքներ</t>
  </si>
  <si>
    <t>ՀՀ Գեղարքունիքի մարզպետարանի ենթակայության 50 և ավելի պետական մասնակցությամբ առևտրային կազմակերպությունների 2021թ. տարեկան տվյալներով իրականացված ֆինանսատնտեսական վերլուծության արդյունքներ</t>
  </si>
  <si>
    <t>«Մաշկաբանության ազգային կենտրոն» ՓԲԸ</t>
  </si>
  <si>
    <t>«Նևրոզների կենտրոն» ՓԲԸ</t>
  </si>
  <si>
    <t>ՀՀ առողջապահության նախարարության ենթակայության 50 և ավելի պետական մասնակցությամբ առևտրային կազմակերպությունների 2021թ. Տարեկան տվյալներով իրականացված ֆինանսատնտեսական վերլուծության արդյունքներ</t>
  </si>
  <si>
    <t>Հավելված 14.1</t>
  </si>
  <si>
    <t>հավելված 15.1</t>
  </si>
  <si>
    <t>Հավելված 17.1</t>
  </si>
  <si>
    <t>հավելված 20.1</t>
  </si>
  <si>
    <t>Հավելված 21.1</t>
  </si>
  <si>
    <t>«Ինֆեկցիոն հիվանդությունների ազգային կենտրոն» ՓԲԸ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</si>
</sst>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* #,##0.00_);_(* \(#,##0.00\);_(* &quot;-&quot;??_);_(@_)"/>
    <numFmt numFmtId="165" formatCode="0.0000"/>
    <numFmt numFmtId="166" formatCode="0.000"/>
    <numFmt numFmtId="167" formatCode="0.0"/>
    <numFmt numFmtId="168" formatCode="#,##0.0"/>
    <numFmt numFmtId="169" formatCode="_(* #,##0.0_);_(* \(#,##0.0\);_(* &quot;-&quot;??_);_(@_)"/>
    <numFmt numFmtId="170" formatCode="_-* #,##0.0\ _₽_-;\-* #,##0.0\ _₽_-;_-* &quot;-&quot;??\ _₽_-;_-@_-"/>
  </numFmts>
  <fonts count="44" x14ac:knownFonts="1">
    <font>
      <sz val="12"/>
      <name val="Times Armenian"/>
    </font>
    <font>
      <sz val="12"/>
      <name val="Times Armenian"/>
    </font>
    <font>
      <sz val="8"/>
      <name val="Times Armenian"/>
      <family val="1"/>
    </font>
    <font>
      <sz val="8"/>
      <name val="GHEA Grapalat"/>
      <family val="3"/>
    </font>
    <font>
      <sz val="9"/>
      <name val="GHEA Grapalat"/>
      <family val="3"/>
    </font>
    <font>
      <sz val="12"/>
      <name val="GHEA Grapalat"/>
      <family val="3"/>
    </font>
    <font>
      <u/>
      <sz val="16"/>
      <name val="GHEA Grapalat"/>
      <family val="3"/>
    </font>
    <font>
      <b/>
      <sz val="12"/>
      <name val="GHEA Grapalat"/>
      <family val="3"/>
    </font>
    <font>
      <sz val="10"/>
      <name val="GHEA Grapalat"/>
      <family val="3"/>
    </font>
    <font>
      <i/>
      <sz val="11"/>
      <name val="GHEA Grapalat"/>
      <family val="3"/>
    </font>
    <font>
      <b/>
      <sz val="9"/>
      <name val="GHEA Grapalat"/>
      <family val="3"/>
    </font>
    <font>
      <b/>
      <sz val="11"/>
      <name val="GHEA Grapalat"/>
      <family val="3"/>
    </font>
    <font>
      <sz val="12"/>
      <name val="Times Armenian"/>
      <family val="1"/>
    </font>
    <font>
      <b/>
      <sz val="7"/>
      <name val="GHEA Grapalat"/>
      <family val="3"/>
    </font>
    <font>
      <sz val="11"/>
      <name val="GHEA Grapalat"/>
      <family val="3"/>
    </font>
    <font>
      <b/>
      <sz val="8"/>
      <name val="GHEA Grapalat"/>
      <family val="3"/>
    </font>
    <font>
      <sz val="9"/>
      <name val="Arial Unicode"/>
      <family val="2"/>
      <charset val="204"/>
    </font>
    <font>
      <b/>
      <sz val="10"/>
      <name val="GHEA Grapalat"/>
      <family val="3"/>
    </font>
    <font>
      <sz val="12"/>
      <name val="Times Armenian"/>
      <family val="1"/>
    </font>
    <font>
      <sz val="12"/>
      <name val="Times Armenian"/>
      <family val="1"/>
    </font>
    <font>
      <sz val="11"/>
      <name val="Arial Unicode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Unicode"/>
      <family val="2"/>
      <charset val="204"/>
    </font>
    <font>
      <sz val="10"/>
      <name val="Arial"/>
      <family val="2"/>
    </font>
    <font>
      <b/>
      <sz val="10"/>
      <name val="Arial Unicode"/>
      <family val="2"/>
    </font>
    <font>
      <sz val="12"/>
      <name val="Times"/>
    </font>
    <font>
      <sz val="12"/>
      <color rgb="FFFF0000"/>
      <name val="GHEA Grapalat"/>
      <family val="3"/>
    </font>
    <font>
      <sz val="8"/>
      <color rgb="FFFF0000"/>
      <name val="GHEA Grapalat"/>
      <family val="3"/>
    </font>
    <font>
      <sz val="8"/>
      <color theme="1"/>
      <name val="GHEA Grapalat"/>
      <family val="3"/>
    </font>
    <font>
      <sz val="12"/>
      <color theme="1"/>
      <name val="GHEA Grapalat"/>
      <family val="3"/>
    </font>
    <font>
      <sz val="11"/>
      <color rgb="FF000000"/>
      <name val="Arial Unicode"/>
      <family val="2"/>
      <charset val="204"/>
    </font>
    <font>
      <sz val="11"/>
      <color theme="1"/>
      <name val="GHEA Grapalat"/>
      <family val="3"/>
    </font>
    <font>
      <sz val="11"/>
      <color theme="1"/>
      <name val="Arial Unicode"/>
      <family val="2"/>
      <charset val="204"/>
    </font>
    <font>
      <sz val="9"/>
      <color theme="1"/>
      <name val="GHEA Grapalat"/>
      <family val="3"/>
    </font>
    <font>
      <sz val="11"/>
      <color rgb="FFFF0000"/>
      <name val="Arial Unicode"/>
      <family val="2"/>
      <charset val="204"/>
    </font>
    <font>
      <b/>
      <sz val="10"/>
      <color theme="1"/>
      <name val="GHEA Grapalat"/>
      <family val="3"/>
    </font>
    <font>
      <sz val="12"/>
      <color theme="1"/>
      <name val="Times Armenian"/>
      <family val="1"/>
    </font>
    <font>
      <sz val="9"/>
      <color rgb="FF000000"/>
      <name val="Arial Unicode"/>
      <family val="2"/>
      <charset val="204"/>
    </font>
    <font>
      <sz val="10"/>
      <color theme="1"/>
      <name val="GHEA Grapalat"/>
      <family val="3"/>
    </font>
    <font>
      <sz val="12"/>
      <color theme="1"/>
      <name val="Sylfaen"/>
      <family val="1"/>
      <charset val="204"/>
    </font>
    <font>
      <sz val="12"/>
      <color theme="1"/>
      <name val="Times Armenian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theme="5" tint="0.59999389629810485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5" tint="0.79998168889431442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theme="0"/>
      </left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24" fillId="0" borderId="0"/>
    <xf numFmtId="0" fontId="18" fillId="0" borderId="0"/>
    <xf numFmtId="0" fontId="21" fillId="0" borderId="0"/>
    <xf numFmtId="0" fontId="22" fillId="0" borderId="0"/>
    <xf numFmtId="164" fontId="1" fillId="0" borderId="0" applyFont="0" applyFill="0" applyBorder="0" applyAlignment="0" applyProtection="0"/>
  </cellStyleXfs>
  <cellXfs count="297">
    <xf numFmtId="0" fontId="0" fillId="0" borderId="0" xfId="0"/>
    <xf numFmtId="0" fontId="5" fillId="0" borderId="0" xfId="0" applyFont="1"/>
    <xf numFmtId="0" fontId="5" fillId="0" borderId="0" xfId="0" applyFont="1" applyAlignment="1">
      <alignment horizontal="right" wrapText="1"/>
    </xf>
    <xf numFmtId="0" fontId="7" fillId="0" borderId="0" xfId="0" applyFont="1"/>
    <xf numFmtId="0" fontId="9" fillId="0" borderId="0" xfId="0" applyFont="1" applyBorder="1" applyAlignment="1">
      <alignment horizontal="center" vertical="center"/>
    </xf>
    <xf numFmtId="0" fontId="9" fillId="0" borderId="0" xfId="0" applyFont="1"/>
    <xf numFmtId="0" fontId="3" fillId="0" borderId="0" xfId="0" applyFont="1" applyBorder="1" applyAlignment="1">
      <alignment horizontal="center" vertical="center"/>
    </xf>
    <xf numFmtId="0" fontId="11" fillId="0" borderId="0" xfId="0" applyFont="1" applyBorder="1"/>
    <xf numFmtId="0" fontId="5" fillId="0" borderId="0" xfId="0" applyFont="1" applyAlignment="1">
      <alignment horizontal="left" inden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/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/>
    <xf numFmtId="0" fontId="27" fillId="0" borderId="0" xfId="0" applyFont="1"/>
    <xf numFmtId="0" fontId="9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2" fontId="4" fillId="0" borderId="0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 textRotation="90" wrapText="1"/>
    </xf>
    <xf numFmtId="167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167" fontId="1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7" fontId="10" fillId="0" borderId="1" xfId="0" applyNumberFormat="1" applyFont="1" applyBorder="1" applyAlignment="1">
      <alignment horizontal="center" vertical="center"/>
    </xf>
    <xf numFmtId="167" fontId="10" fillId="4" borderId="1" xfId="0" applyNumberFormat="1" applyFont="1" applyFill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/>
    </xf>
    <xf numFmtId="0" fontId="30" fillId="0" borderId="0" xfId="0" applyFont="1"/>
    <xf numFmtId="0" fontId="30" fillId="0" borderId="0" xfId="0" applyFont="1" applyAlignment="1">
      <alignment horizontal="left" indent="1"/>
    </xf>
    <xf numFmtId="0" fontId="5" fillId="0" borderId="1" xfId="0" applyFont="1" applyBorder="1"/>
    <xf numFmtId="0" fontId="17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2" fontId="1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5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2" fontId="10" fillId="4" borderId="1" xfId="0" applyNumberFormat="1" applyFont="1" applyFill="1" applyBorder="1" applyAlignment="1">
      <alignment horizontal="center" vertical="center"/>
    </xf>
    <xf numFmtId="2" fontId="3" fillId="0" borderId="0" xfId="0" applyNumberFormat="1" applyFont="1"/>
    <xf numFmtId="0" fontId="10" fillId="0" borderId="1" xfId="0" applyFont="1" applyBorder="1" applyAlignment="1">
      <alignment horizontal="center" vertical="center"/>
    </xf>
    <xf numFmtId="0" fontId="4" fillId="0" borderId="0" xfId="0" applyFont="1"/>
    <xf numFmtId="0" fontId="4" fillId="4" borderId="1" xfId="0" applyFont="1" applyFill="1" applyBorder="1" applyAlignment="1">
      <alignment vertical="center" textRotation="90" wrapText="1"/>
    </xf>
    <xf numFmtId="166" fontId="10" fillId="4" borderId="1" xfId="0" applyNumberFormat="1" applyFont="1" applyFill="1" applyBorder="1" applyAlignment="1">
      <alignment horizontal="center" vertical="center"/>
    </xf>
    <xf numFmtId="0" fontId="28" fillId="0" borderId="0" xfId="0" applyFont="1" applyBorder="1" applyAlignment="1">
      <alignment horizontal="center" vertical="center" wrapText="1"/>
    </xf>
    <xf numFmtId="0" fontId="27" fillId="0" borderId="0" xfId="0" applyFont="1" applyAlignment="1">
      <alignment horizontal="left" indent="1"/>
    </xf>
    <xf numFmtId="0" fontId="4" fillId="0" borderId="1" xfId="0" applyFont="1" applyBorder="1" applyAlignment="1">
      <alignment horizontal="left" vertical="justify"/>
    </xf>
    <xf numFmtId="0" fontId="27" fillId="0" borderId="0" xfId="0" applyFont="1" applyAlignment="1">
      <alignment horizontal="center" vertical="center"/>
    </xf>
    <xf numFmtId="0" fontId="4" fillId="0" borderId="1" xfId="5" applyFont="1" applyBorder="1" applyAlignment="1">
      <alignment horizontal="center" vertical="center" wrapText="1"/>
    </xf>
    <xf numFmtId="2" fontId="5" fillId="0" borderId="0" xfId="0" applyNumberFormat="1" applyFont="1"/>
    <xf numFmtId="0" fontId="9" fillId="0" borderId="5" xfId="0" applyFont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167" fontId="20" fillId="4" borderId="1" xfId="0" applyNumberFormat="1" applyFont="1" applyFill="1" applyBorder="1" applyAlignment="1" applyProtection="1">
      <alignment horizontal="center" vertical="center" wrapText="1"/>
      <protection locked="0"/>
    </xf>
    <xf numFmtId="167" fontId="31" fillId="4" borderId="1" xfId="0" applyNumberFormat="1" applyFont="1" applyFill="1" applyBorder="1" applyAlignment="1" applyProtection="1">
      <alignment horizontal="center" vertical="center" wrapText="1"/>
      <protection locked="0"/>
    </xf>
    <xf numFmtId="167" fontId="31" fillId="5" borderId="1" xfId="0" applyNumberFormat="1" applyFont="1" applyFill="1" applyBorder="1" applyAlignment="1" applyProtection="1">
      <alignment horizontal="center" vertical="center" wrapText="1"/>
      <protection locked="0"/>
    </xf>
    <xf numFmtId="167" fontId="31" fillId="0" borderId="1" xfId="0" applyNumberFormat="1" applyFont="1" applyFill="1" applyBorder="1" applyAlignment="1" applyProtection="1">
      <alignment horizontal="center" vertical="center" wrapText="1"/>
      <protection locked="0"/>
    </xf>
    <xf numFmtId="167" fontId="2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2" fillId="5" borderId="1" xfId="0" applyFont="1" applyFill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49" fontId="3" fillId="0" borderId="6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67" fontId="33" fillId="0" borderId="1" xfId="0" applyNumberFormat="1" applyFont="1" applyFill="1" applyBorder="1" applyAlignment="1" applyProtection="1">
      <alignment horizontal="center" vertical="center"/>
    </xf>
    <xf numFmtId="1" fontId="33" fillId="0" borderId="1" xfId="0" applyNumberFormat="1" applyFont="1" applyFill="1" applyBorder="1" applyAlignment="1" applyProtection="1">
      <alignment horizontal="center" vertical="center"/>
    </xf>
    <xf numFmtId="167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/>
    </xf>
    <xf numFmtId="167" fontId="16" fillId="4" borderId="1" xfId="0" applyNumberFormat="1" applyFont="1" applyFill="1" applyBorder="1" applyAlignment="1" applyProtection="1">
      <alignment horizontal="center" wrapText="1"/>
      <protection locked="0"/>
    </xf>
    <xf numFmtId="167" fontId="16" fillId="0" borderId="1" xfId="0" applyNumberFormat="1" applyFont="1" applyFill="1" applyBorder="1" applyAlignment="1" applyProtection="1">
      <alignment horizontal="center" wrapText="1"/>
      <protection locked="0"/>
    </xf>
    <xf numFmtId="2" fontId="16" fillId="4" borderId="1" xfId="0" applyNumberFormat="1" applyFont="1" applyFill="1" applyBorder="1" applyAlignment="1" applyProtection="1">
      <alignment horizontal="center" wrapText="1"/>
      <protection locked="0"/>
    </xf>
    <xf numFmtId="49" fontId="3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7" fontId="10" fillId="0" borderId="1" xfId="0" applyNumberFormat="1" applyFont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167" fontId="23" fillId="4" borderId="1" xfId="0" applyNumberFormat="1" applyFont="1" applyFill="1" applyBorder="1" applyAlignment="1" applyProtection="1">
      <alignment horizontal="center" vertical="center" wrapText="1"/>
      <protection locked="0"/>
    </xf>
    <xf numFmtId="167" fontId="23" fillId="0" borderId="1" xfId="0" applyNumberFormat="1" applyFont="1" applyFill="1" applyBorder="1" applyAlignment="1" applyProtection="1">
      <alignment horizontal="center" vertical="center" wrapText="1"/>
      <protection locked="0"/>
    </xf>
    <xf numFmtId="167" fontId="17" fillId="0" borderId="1" xfId="0" applyNumberFormat="1" applyFont="1" applyBorder="1" applyAlignment="1">
      <alignment horizontal="center" vertical="center"/>
    </xf>
    <xf numFmtId="1" fontId="17" fillId="0" borderId="1" xfId="0" applyNumberFormat="1" applyFont="1" applyBorder="1" applyAlignment="1">
      <alignment horizontal="center" vertical="center"/>
    </xf>
    <xf numFmtId="167" fontId="17" fillId="0" borderId="4" xfId="0" applyNumberFormat="1" applyFont="1" applyBorder="1" applyAlignment="1">
      <alignment horizontal="center" vertical="center"/>
    </xf>
    <xf numFmtId="168" fontId="17" fillId="0" borderId="1" xfId="0" applyNumberFormat="1" applyFont="1" applyBorder="1"/>
    <xf numFmtId="168" fontId="4" fillId="5" borderId="1" xfId="0" applyNumberFormat="1" applyFont="1" applyFill="1" applyBorder="1" applyAlignment="1" applyProtection="1">
      <alignment horizontal="center" vertical="center" wrapText="1"/>
      <protection locked="0" hidden="1"/>
    </xf>
    <xf numFmtId="168" fontId="4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/>
    <xf numFmtId="0" fontId="27" fillId="0" borderId="0" xfId="0" applyFont="1" applyBorder="1"/>
    <xf numFmtId="1" fontId="10" fillId="0" borderId="0" xfId="0" applyNumberFormat="1" applyFont="1" applyBorder="1" applyAlignment="1">
      <alignment horizontal="center" vertical="center"/>
    </xf>
    <xf numFmtId="2" fontId="10" fillId="4" borderId="0" xfId="0" applyNumberFormat="1" applyFont="1" applyFill="1" applyBorder="1" applyAlignment="1">
      <alignment horizontal="center" vertical="center"/>
    </xf>
    <xf numFmtId="2" fontId="8" fillId="6" borderId="8" xfId="0" applyNumberFormat="1" applyFont="1" applyFill="1" applyBorder="1" applyAlignment="1" applyProtection="1">
      <alignment horizontal="center" vertical="center"/>
      <protection hidden="1"/>
    </xf>
    <xf numFmtId="166" fontId="31" fillId="4" borderId="1" xfId="0" applyNumberFormat="1" applyFont="1" applyFill="1" applyBorder="1" applyAlignment="1" applyProtection="1">
      <alignment horizontal="center" vertical="center" wrapText="1"/>
      <protection locked="0"/>
    </xf>
    <xf numFmtId="167" fontId="23" fillId="5" borderId="1" xfId="0" applyNumberFormat="1" applyFont="1" applyFill="1" applyBorder="1" applyAlignment="1" applyProtection="1">
      <alignment horizontal="center" vertical="center" wrapText="1"/>
      <protection locked="0"/>
    </xf>
    <xf numFmtId="167" fontId="17" fillId="5" borderId="1" xfId="0" applyNumberFormat="1" applyFont="1" applyFill="1" applyBorder="1" applyAlignment="1">
      <alignment horizontal="center" vertical="center"/>
    </xf>
    <xf numFmtId="167" fontId="25" fillId="5" borderId="1" xfId="0" applyNumberFormat="1" applyFont="1" applyFill="1" applyBorder="1" applyAlignment="1" applyProtection="1">
      <alignment horizontal="center" vertical="center" wrapText="1"/>
      <protection locked="0"/>
    </xf>
    <xf numFmtId="167" fontId="17" fillId="5" borderId="4" xfId="0" applyNumberFormat="1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168" fontId="10" fillId="5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4" fillId="0" borderId="3" xfId="0" applyFont="1" applyBorder="1" applyAlignment="1" applyProtection="1">
      <alignment horizontal="left" vertical="center" wrapText="1"/>
      <protection locked="0" hidden="1"/>
    </xf>
    <xf numFmtId="0" fontId="4" fillId="0" borderId="1" xfId="0" applyNumberFormat="1" applyFont="1" applyBorder="1" applyAlignment="1">
      <alignment horizontal="center" vertical="center"/>
    </xf>
    <xf numFmtId="49" fontId="34" fillId="0" borderId="1" xfId="0" applyNumberFormat="1" applyFont="1" applyBorder="1" applyAlignment="1">
      <alignment horizontal="center" vertical="center"/>
    </xf>
    <xf numFmtId="0" fontId="34" fillId="0" borderId="1" xfId="0" applyFont="1" applyBorder="1" applyAlignment="1">
      <alignment vertical="center" wrapText="1"/>
    </xf>
    <xf numFmtId="0" fontId="34" fillId="0" borderId="1" xfId="0" applyFont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/>
    </xf>
    <xf numFmtId="167" fontId="35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1" xfId="0" applyFont="1" applyBorder="1"/>
    <xf numFmtId="0" fontId="36" fillId="0" borderId="1" xfId="0" applyFont="1" applyBorder="1"/>
    <xf numFmtId="0" fontId="36" fillId="0" borderId="1" xfId="0" applyFont="1" applyBorder="1" applyAlignment="1">
      <alignment horizontal="center"/>
    </xf>
    <xf numFmtId="49" fontId="4" fillId="0" borderId="9" xfId="0" applyNumberFormat="1" applyFont="1" applyBorder="1" applyAlignment="1" applyProtection="1">
      <alignment horizontal="center" vertical="center"/>
      <protection locked="0" hidden="1"/>
    </xf>
    <xf numFmtId="49" fontId="4" fillId="0" borderId="1" xfId="0" applyNumberFormat="1" applyFont="1" applyBorder="1" applyAlignment="1" applyProtection="1">
      <alignment horizontal="center" vertical="center"/>
      <protection locked="0" hidden="1"/>
    </xf>
    <xf numFmtId="0" fontId="4" fillId="0" borderId="3" xfId="0" applyFont="1" applyBorder="1" applyAlignment="1" applyProtection="1">
      <alignment horizontal="center" vertical="center" wrapText="1"/>
      <protection locked="0" hidden="1"/>
    </xf>
    <xf numFmtId="0" fontId="12" fillId="2" borderId="10" xfId="0" applyFont="1" applyFill="1" applyBorder="1" applyAlignment="1">
      <alignment horizontal="center" vertical="center"/>
    </xf>
    <xf numFmtId="167" fontId="16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16" xfId="0" applyFont="1" applyFill="1" applyBorder="1" applyAlignment="1">
      <alignment horizontal="center" vertical="center"/>
    </xf>
    <xf numFmtId="49" fontId="4" fillId="0" borderId="9" xfId="0" applyNumberFormat="1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167" fontId="8" fillId="5" borderId="1" xfId="0" applyNumberFormat="1" applyFont="1" applyFill="1" applyBorder="1" applyAlignment="1">
      <alignment horizontal="center" vertical="center"/>
    </xf>
    <xf numFmtId="0" fontId="12" fillId="5" borderId="18" xfId="0" applyFont="1" applyFill="1" applyBorder="1" applyAlignment="1">
      <alignment horizontal="center" vertical="center"/>
    </xf>
    <xf numFmtId="166" fontId="10" fillId="4" borderId="1" xfId="0" applyNumberFormat="1" applyFont="1" applyFill="1" applyBorder="1" applyAlignment="1">
      <alignment horizontal="center"/>
    </xf>
    <xf numFmtId="166" fontId="11" fillId="4" borderId="1" xfId="0" applyNumberFormat="1" applyFont="1" applyFill="1" applyBorder="1" applyAlignment="1">
      <alignment horizontal="center" vertical="center"/>
    </xf>
    <xf numFmtId="0" fontId="37" fillId="5" borderId="13" xfId="0" applyFont="1" applyFill="1" applyBorder="1" applyAlignment="1">
      <alignment horizontal="center" vertical="center"/>
    </xf>
    <xf numFmtId="0" fontId="37" fillId="5" borderId="18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2" fontId="8" fillId="0" borderId="1" xfId="0" applyNumberFormat="1" applyFont="1" applyBorder="1" applyAlignment="1">
      <alignment horizontal="center"/>
    </xf>
    <xf numFmtId="167" fontId="17" fillId="0" borderId="1" xfId="0" applyNumberFormat="1" applyFont="1" applyBorder="1" applyAlignment="1">
      <alignment horizontal="center" wrapText="1"/>
    </xf>
    <xf numFmtId="167" fontId="38" fillId="4" borderId="1" xfId="0" applyNumberFormat="1" applyFont="1" applyFill="1" applyBorder="1" applyAlignment="1" applyProtection="1">
      <alignment horizontal="center" wrapText="1"/>
      <protection locked="0"/>
    </xf>
    <xf numFmtId="167" fontId="38" fillId="0" borderId="1" xfId="0" applyNumberFormat="1" applyFont="1" applyFill="1" applyBorder="1" applyAlignment="1" applyProtection="1">
      <alignment horizontal="center" wrapText="1"/>
      <protection locked="0"/>
    </xf>
    <xf numFmtId="2" fontId="38" fillId="4" borderId="1" xfId="0" applyNumberFormat="1" applyFont="1" applyFill="1" applyBorder="1" applyAlignment="1" applyProtection="1">
      <alignment horizontal="center" wrapText="1"/>
      <protection locked="0"/>
    </xf>
    <xf numFmtId="0" fontId="37" fillId="5" borderId="18" xfId="0" applyFont="1" applyFill="1" applyBorder="1" applyAlignment="1">
      <alignment horizontal="center" vertical="center"/>
    </xf>
    <xf numFmtId="166" fontId="10" fillId="4" borderId="14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165" fontId="10" fillId="4" borderId="1" xfId="0" applyNumberFormat="1" applyFont="1" applyFill="1" applyBorder="1" applyAlignment="1">
      <alignment horizontal="center" vertical="center"/>
    </xf>
    <xf numFmtId="167" fontId="17" fillId="5" borderId="1" xfId="0" applyNumberFormat="1" applyFont="1" applyFill="1" applyBorder="1" applyAlignment="1" applyProtection="1">
      <alignment horizontal="center" vertical="center" wrapText="1"/>
      <protection locked="0"/>
    </xf>
    <xf numFmtId="16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67" fontId="8" fillId="4" borderId="1" xfId="0" applyNumberFormat="1" applyFont="1" applyFill="1" applyBorder="1" applyAlignment="1" applyProtection="1">
      <alignment horizontal="center" vertical="center" wrapText="1"/>
      <protection locked="0"/>
    </xf>
    <xf numFmtId="167" fontId="8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8" fillId="4" borderId="1" xfId="0" applyNumberFormat="1" applyFont="1" applyFill="1" applyBorder="1" applyAlignment="1" applyProtection="1">
      <alignment horizontal="center" vertical="center" wrapText="1"/>
      <protection locked="0"/>
    </xf>
    <xf numFmtId="167" fontId="8" fillId="4" borderId="5" xfId="0" applyNumberFormat="1" applyFont="1" applyFill="1" applyBorder="1" applyAlignment="1" applyProtection="1">
      <alignment horizontal="center" vertical="center" wrapText="1"/>
      <protection locked="0"/>
    </xf>
    <xf numFmtId="167" fontId="8" fillId="4" borderId="8" xfId="0" applyNumberFormat="1" applyFont="1" applyFill="1" applyBorder="1" applyAlignment="1" applyProtection="1">
      <alignment horizontal="center" vertical="center" wrapText="1"/>
      <protection locked="0"/>
    </xf>
    <xf numFmtId="2" fontId="8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17" xfId="0" applyFont="1" applyFill="1" applyBorder="1" applyAlignment="1">
      <alignment horizontal="center" vertical="center"/>
    </xf>
    <xf numFmtId="0" fontId="26" fillId="8" borderId="12" xfId="0" applyFont="1" applyFill="1" applyBorder="1" applyAlignment="1">
      <alignment horizontal="center" vertical="center"/>
    </xf>
    <xf numFmtId="167" fontId="17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5" borderId="1" xfId="0" applyFont="1" applyFill="1" applyBorder="1" applyAlignment="1">
      <alignment horizontal="center" vertical="center"/>
    </xf>
    <xf numFmtId="167" fontId="8" fillId="4" borderId="4" xfId="0" applyNumberFormat="1" applyFont="1" applyFill="1" applyBorder="1" applyAlignment="1" applyProtection="1">
      <alignment horizontal="center" vertical="center" wrapText="1"/>
      <protection locked="0"/>
    </xf>
    <xf numFmtId="168" fontId="39" fillId="9" borderId="13" xfId="0" applyNumberFormat="1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167" fontId="20" fillId="4" borderId="5" xfId="0" applyNumberFormat="1" applyFont="1" applyFill="1" applyBorder="1" applyAlignment="1" applyProtection="1">
      <alignment horizontal="center" vertical="center" wrapText="1"/>
      <protection locked="0"/>
    </xf>
    <xf numFmtId="167" fontId="31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19" xfId="0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/>
    </xf>
    <xf numFmtId="167" fontId="10" fillId="0" borderId="7" xfId="0" applyNumberFormat="1" applyFont="1" applyBorder="1" applyAlignment="1">
      <alignment horizontal="center" vertical="center"/>
    </xf>
    <xf numFmtId="166" fontId="8" fillId="3" borderId="8" xfId="0" applyNumberFormat="1" applyFont="1" applyFill="1" applyBorder="1" applyAlignment="1" applyProtection="1">
      <alignment horizontal="center" vertical="center"/>
      <protection hidden="1"/>
    </xf>
    <xf numFmtId="0" fontId="12" fillId="5" borderId="20" xfId="0" applyFont="1" applyFill="1" applyBorder="1" applyAlignment="1">
      <alignment horizontal="center" vertical="center"/>
    </xf>
    <xf numFmtId="0" fontId="37" fillId="5" borderId="20" xfId="0" applyFont="1" applyFill="1" applyBorder="1" applyAlignment="1">
      <alignment horizontal="center" vertical="center"/>
    </xf>
    <xf numFmtId="0" fontId="37" fillId="5" borderId="16" xfId="0" applyFont="1" applyFill="1" applyBorder="1" applyAlignment="1">
      <alignment horizontal="center" vertical="center"/>
    </xf>
    <xf numFmtId="168" fontId="32" fillId="9" borderId="13" xfId="0" applyNumberFormat="1" applyFont="1" applyFill="1" applyBorder="1" applyAlignment="1">
      <alignment horizontal="center" vertical="center" wrapText="1"/>
    </xf>
    <xf numFmtId="168" fontId="10" fillId="5" borderId="1" xfId="0" applyNumberFormat="1" applyFont="1" applyFill="1" applyBorder="1" applyAlignment="1" applyProtection="1">
      <alignment vertical="center" wrapText="1"/>
      <protection locked="0" hidden="1"/>
    </xf>
    <xf numFmtId="167" fontId="16" fillId="4" borderId="1" xfId="0" applyNumberFormat="1" applyFont="1" applyFill="1" applyBorder="1" applyAlignment="1" applyProtection="1">
      <alignment vertical="center" wrapText="1"/>
      <protection locked="0"/>
    </xf>
    <xf numFmtId="167" fontId="16" fillId="0" borderId="1" xfId="0" applyNumberFormat="1" applyFont="1" applyFill="1" applyBorder="1" applyAlignment="1" applyProtection="1">
      <alignment vertical="center" wrapText="1"/>
      <protection locked="0"/>
    </xf>
    <xf numFmtId="168" fontId="4" fillId="5" borderId="1" xfId="0" applyNumberFormat="1" applyFont="1" applyFill="1" applyBorder="1" applyAlignment="1" applyProtection="1">
      <alignment vertical="center" wrapText="1"/>
      <protection locked="0" hidden="1"/>
    </xf>
    <xf numFmtId="168" fontId="10" fillId="4" borderId="1" xfId="0" applyNumberFormat="1" applyFont="1" applyFill="1" applyBorder="1" applyAlignment="1" applyProtection="1">
      <alignment vertical="center" wrapText="1"/>
      <protection locked="0" hidden="1"/>
    </xf>
    <xf numFmtId="167" fontId="16" fillId="4" borderId="4" xfId="0" applyNumberFormat="1" applyFont="1" applyFill="1" applyBorder="1" applyAlignment="1" applyProtection="1">
      <alignment vertical="center" wrapText="1"/>
      <protection locked="0"/>
    </xf>
    <xf numFmtId="167" fontId="16" fillId="0" borderId="4" xfId="0" applyNumberFormat="1" applyFont="1" applyFill="1" applyBorder="1" applyAlignment="1" applyProtection="1">
      <alignment vertical="center" wrapText="1"/>
      <protection locked="0"/>
    </xf>
    <xf numFmtId="0" fontId="37" fillId="5" borderId="13" xfId="0" applyFont="1" applyFill="1" applyBorder="1" applyAlignment="1">
      <alignment vertical="center"/>
    </xf>
    <xf numFmtId="0" fontId="37" fillId="5" borderId="18" xfId="0" applyFont="1" applyFill="1" applyBorder="1" applyAlignment="1">
      <alignment vertical="center"/>
    </xf>
    <xf numFmtId="167" fontId="17" fillId="0" borderId="4" xfId="0" applyNumberFormat="1" applyFont="1" applyBorder="1" applyAlignment="1" applyProtection="1">
      <alignment vertical="center"/>
      <protection hidden="1"/>
    </xf>
    <xf numFmtId="1" fontId="17" fillId="0" borderId="4" xfId="0" applyNumberFormat="1" applyFont="1" applyBorder="1" applyAlignment="1" applyProtection="1">
      <alignment vertical="center"/>
      <protection hidden="1"/>
    </xf>
    <xf numFmtId="168" fontId="17" fillId="0" borderId="4" xfId="0" applyNumberFormat="1" applyFont="1" applyBorder="1" applyAlignment="1" applyProtection="1">
      <alignment vertical="center"/>
      <protection hidden="1"/>
    </xf>
    <xf numFmtId="167" fontId="17" fillId="5" borderId="4" xfId="0" applyNumberFormat="1" applyFont="1" applyFill="1" applyBorder="1" applyAlignment="1" applyProtection="1">
      <alignment vertical="center"/>
      <protection hidden="1"/>
    </xf>
    <xf numFmtId="165" fontId="17" fillId="0" borderId="4" xfId="0" applyNumberFormat="1" applyFont="1" applyBorder="1" applyAlignment="1" applyProtection="1">
      <alignment vertical="center"/>
      <protection hidden="1"/>
    </xf>
    <xf numFmtId="167" fontId="17" fillId="0" borderId="1" xfId="0" applyNumberFormat="1" applyFont="1" applyBorder="1"/>
    <xf numFmtId="167" fontId="17" fillId="11" borderId="1" xfId="0" applyNumberFormat="1" applyFont="1" applyFill="1" applyBorder="1" applyAlignment="1">
      <alignment horizontal="center"/>
    </xf>
    <xf numFmtId="1" fontId="17" fillId="0" borderId="1" xfId="0" applyNumberFormat="1" applyFont="1" applyBorder="1"/>
    <xf numFmtId="166" fontId="17" fillId="4" borderId="1" xfId="0" applyNumberFormat="1" applyFont="1" applyFill="1" applyBorder="1" applyAlignment="1">
      <alignment horizontal="center"/>
    </xf>
    <xf numFmtId="168" fontId="17" fillId="0" borderId="1" xfId="0" applyNumberFormat="1" applyFont="1" applyBorder="1" applyAlignment="1">
      <alignment horizontal="center"/>
    </xf>
    <xf numFmtId="2" fontId="17" fillId="4" borderId="1" xfId="0" applyNumberFormat="1" applyFont="1" applyFill="1" applyBorder="1" applyAlignment="1">
      <alignment horizontal="center"/>
    </xf>
    <xf numFmtId="167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66" fontId="8" fillId="6" borderId="1" xfId="0" applyNumberFormat="1" applyFont="1" applyFill="1" applyBorder="1" applyAlignment="1" applyProtection="1">
      <alignment horizontal="center" vertical="center"/>
      <protection hidden="1"/>
    </xf>
    <xf numFmtId="170" fontId="40" fillId="5" borderId="13" xfId="1" applyNumberFormat="1" applyFont="1" applyFill="1" applyBorder="1" applyAlignment="1">
      <alignment horizontal="center" vertical="center"/>
    </xf>
    <xf numFmtId="167" fontId="4" fillId="5" borderId="1" xfId="0" applyNumberFormat="1" applyFont="1" applyFill="1" applyBorder="1" applyAlignment="1">
      <alignment horizontal="center" vertical="center"/>
    </xf>
    <xf numFmtId="1" fontId="4" fillId="5" borderId="1" xfId="0" applyNumberFormat="1" applyFont="1" applyFill="1" applyBorder="1" applyAlignment="1">
      <alignment horizontal="center" vertical="center"/>
    </xf>
    <xf numFmtId="166" fontId="4" fillId="5" borderId="1" xfId="0" applyNumberFormat="1" applyFont="1" applyFill="1" applyBorder="1" applyAlignment="1">
      <alignment horizontal="center" vertical="center"/>
    </xf>
    <xf numFmtId="0" fontId="37" fillId="5" borderId="18" xfId="0" applyFont="1" applyFill="1" applyBorder="1" applyAlignment="1">
      <alignment horizontal="center" vertical="center"/>
    </xf>
    <xf numFmtId="0" fontId="37" fillId="5" borderId="13" xfId="0" applyFont="1" applyFill="1" applyBorder="1" applyAlignment="1">
      <alignment horizontal="center" vertical="center"/>
    </xf>
    <xf numFmtId="0" fontId="37" fillId="5" borderId="19" xfId="0" applyFont="1" applyFill="1" applyBorder="1" applyAlignment="1">
      <alignment horizontal="center" vertical="center"/>
    </xf>
    <xf numFmtId="167" fontId="11" fillId="5" borderId="1" xfId="0" applyNumberFormat="1" applyFont="1" applyFill="1" applyBorder="1" applyAlignment="1">
      <alignment horizontal="center" vertical="center"/>
    </xf>
    <xf numFmtId="0" fontId="37" fillId="5" borderId="13" xfId="0" applyFont="1" applyFill="1" applyBorder="1" applyAlignment="1">
      <alignment vertical="top"/>
    </xf>
    <xf numFmtId="0" fontId="37" fillId="5" borderId="18" xfId="0" applyFont="1" applyFill="1" applyBorder="1"/>
    <xf numFmtId="0" fontId="37" fillId="5" borderId="13" xfId="0" applyFont="1" applyFill="1" applyBorder="1"/>
    <xf numFmtId="168" fontId="17" fillId="0" borderId="1" xfId="0" applyNumberFormat="1" applyFont="1" applyBorder="1" applyAlignment="1">
      <alignment horizontal="center" vertical="center"/>
    </xf>
    <xf numFmtId="166" fontId="17" fillId="4" borderId="1" xfId="0" applyNumberFormat="1" applyFont="1" applyFill="1" applyBorder="1" applyAlignment="1">
      <alignment horizontal="center" vertical="center"/>
    </xf>
    <xf numFmtId="0" fontId="37" fillId="5" borderId="17" xfId="0" applyFont="1" applyFill="1" applyBorder="1"/>
    <xf numFmtId="0" fontId="41" fillId="5" borderId="13" xfId="0" applyFont="1" applyFill="1" applyBorder="1" applyAlignment="1">
      <alignment vertical="top"/>
    </xf>
    <xf numFmtId="0" fontId="41" fillId="5" borderId="18" xfId="0" applyFont="1" applyFill="1" applyBorder="1"/>
    <xf numFmtId="0" fontId="41" fillId="5" borderId="13" xfId="0" applyFont="1" applyFill="1" applyBorder="1"/>
    <xf numFmtId="0" fontId="41" fillId="5" borderId="18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vertical="center" wrapText="1"/>
      <protection locked="0"/>
    </xf>
    <xf numFmtId="3" fontId="41" fillId="5" borderId="13" xfId="0" applyNumberFormat="1" applyFont="1" applyFill="1" applyBorder="1"/>
    <xf numFmtId="168" fontId="4" fillId="5" borderId="1" xfId="0" applyNumberFormat="1" applyFont="1" applyFill="1" applyBorder="1" applyAlignment="1" applyProtection="1">
      <alignment horizontal="center" vertical="center" wrapText="1"/>
      <protection hidden="1"/>
    </xf>
    <xf numFmtId="166" fontId="8" fillId="6" borderId="8" xfId="0" applyNumberFormat="1" applyFont="1" applyFill="1" applyBorder="1" applyAlignment="1" applyProtection="1">
      <alignment horizontal="center" vertical="center"/>
      <protection hidden="1"/>
    </xf>
    <xf numFmtId="0" fontId="41" fillId="5" borderId="13" xfId="0" applyFont="1" applyFill="1" applyBorder="1" applyAlignment="1">
      <alignment vertical="center"/>
    </xf>
    <xf numFmtId="4" fontId="4" fillId="5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41" fillId="5" borderId="17" xfId="0" applyFont="1" applyFill="1" applyBorder="1"/>
    <xf numFmtId="0" fontId="41" fillId="5" borderId="12" xfId="0" applyFont="1" applyFill="1" applyBorder="1"/>
    <xf numFmtId="49" fontId="4" fillId="0" borderId="21" xfId="0" applyNumberFormat="1" applyFont="1" applyBorder="1" applyAlignment="1" applyProtection="1">
      <alignment horizontal="center" vertical="center"/>
      <protection locked="0"/>
    </xf>
    <xf numFmtId="168" fontId="39" fillId="10" borderId="10" xfId="0" applyNumberFormat="1" applyFont="1" applyFill="1" applyBorder="1" applyAlignment="1">
      <alignment horizontal="center" vertical="center" wrapText="1"/>
    </xf>
    <xf numFmtId="168" fontId="39" fillId="7" borderId="10" xfId="0" applyNumberFormat="1" applyFont="1" applyFill="1" applyBorder="1" applyAlignment="1">
      <alignment horizontal="center" vertical="center" wrapText="1"/>
    </xf>
    <xf numFmtId="168" fontId="14" fillId="7" borderId="22" xfId="0" applyNumberFormat="1" applyFont="1" applyFill="1" applyBorder="1" applyAlignment="1">
      <alignment horizontal="center" vertical="center" wrapText="1"/>
    </xf>
    <xf numFmtId="0" fontId="37" fillId="5" borderId="0" xfId="0" applyFont="1" applyFill="1" applyBorder="1" applyAlignment="1">
      <alignment horizontal="center" vertical="center"/>
    </xf>
    <xf numFmtId="168" fontId="32" fillId="9" borderId="10" xfId="0" applyNumberFormat="1" applyFont="1" applyFill="1" applyBorder="1" applyAlignment="1">
      <alignment horizontal="center" vertical="center" wrapText="1"/>
    </xf>
    <xf numFmtId="170" fontId="40" fillId="5" borderId="13" xfId="1" applyNumberFormat="1" applyFont="1" applyFill="1" applyBorder="1" applyAlignment="1">
      <alignment vertical="center"/>
    </xf>
    <xf numFmtId="0" fontId="5" fillId="0" borderId="0" xfId="0" applyFont="1" applyAlignment="1">
      <alignment horizontal="right" wrapText="1"/>
    </xf>
    <xf numFmtId="0" fontId="7" fillId="0" borderId="0" xfId="0" applyFont="1" applyAlignment="1">
      <alignment horizontal="center" vertical="center" wrapText="1"/>
    </xf>
    <xf numFmtId="169" fontId="37" fillId="5" borderId="13" xfId="8" applyNumberFormat="1" applyFont="1" applyFill="1" applyBorder="1" applyAlignment="1">
      <alignment horizontal="right" vertical="center"/>
    </xf>
    <xf numFmtId="169" fontId="37" fillId="5" borderId="18" xfId="8" applyNumberFormat="1" applyFont="1" applyFill="1" applyBorder="1"/>
    <xf numFmtId="169" fontId="37" fillId="5" borderId="13" xfId="8" applyNumberFormat="1" applyFont="1" applyFill="1" applyBorder="1"/>
    <xf numFmtId="168" fontId="4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0" fillId="5" borderId="10" xfId="0" applyFill="1" applyBorder="1" applyAlignment="1" applyProtection="1">
      <alignment vertical="top"/>
      <protection locked="0"/>
    </xf>
    <xf numFmtId="0" fontId="0" fillId="5" borderId="22" xfId="0" applyFill="1" applyBorder="1" applyAlignment="1" applyProtection="1">
      <alignment vertical="top"/>
      <protection locked="0"/>
    </xf>
    <xf numFmtId="0" fontId="0" fillId="5" borderId="23" xfId="0" applyFill="1" applyBorder="1" applyProtection="1">
      <protection locked="0"/>
    </xf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vertical="top"/>
      <protection locked="0" hidden="1"/>
    </xf>
    <xf numFmtId="0" fontId="0" fillId="5" borderId="1" xfId="0" applyFill="1" applyBorder="1" applyAlignment="1" applyProtection="1">
      <alignment vertical="top"/>
      <protection locked="0" hidden="1"/>
    </xf>
    <xf numFmtId="0" fontId="0" fillId="5" borderId="1" xfId="0" applyFill="1" applyBorder="1" applyProtection="1">
      <protection locked="0" hidden="1"/>
    </xf>
    <xf numFmtId="0" fontId="0" fillId="5" borderId="10" xfId="0" applyFill="1" applyBorder="1" applyProtection="1">
      <protection locked="0" hidden="1"/>
    </xf>
    <xf numFmtId="0" fontId="37" fillId="5" borderId="24" xfId="0" applyFont="1" applyFill="1" applyBorder="1" applyAlignment="1">
      <alignment horizontal="center" vertical="center"/>
    </xf>
    <xf numFmtId="167" fontId="20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25" xfId="0" applyFont="1" applyFill="1" applyBorder="1" applyAlignment="1">
      <alignment horizontal="center" vertical="center"/>
    </xf>
    <xf numFmtId="165" fontId="8" fillId="6" borderId="8" xfId="0" applyNumberFormat="1" applyFont="1" applyFill="1" applyBorder="1" applyAlignment="1" applyProtection="1">
      <alignment horizontal="center" vertical="center"/>
      <protection hidden="1"/>
    </xf>
    <xf numFmtId="165" fontId="31" fillId="4" borderId="1" xfId="0" applyNumberFormat="1" applyFont="1" applyFill="1" applyBorder="1" applyAlignment="1" applyProtection="1">
      <alignment horizontal="center" vertical="center" wrapText="1"/>
      <protection locked="0"/>
    </xf>
    <xf numFmtId="3" fontId="41" fillId="5" borderId="13" xfId="0" applyNumberFormat="1" applyFont="1" applyFill="1" applyBorder="1" applyAlignment="1">
      <alignment vertical="top"/>
    </xf>
    <xf numFmtId="167" fontId="16" fillId="4" borderId="8" xfId="0" applyNumberFormat="1" applyFont="1" applyFill="1" applyBorder="1" applyAlignment="1" applyProtection="1">
      <alignment vertical="center" wrapText="1"/>
      <protection locked="0"/>
    </xf>
    <xf numFmtId="0" fontId="41" fillId="5" borderId="26" xfId="0" applyFont="1" applyFill="1" applyBorder="1"/>
    <xf numFmtId="167" fontId="16" fillId="4" borderId="5" xfId="0" applyNumberFormat="1" applyFont="1" applyFill="1" applyBorder="1" applyAlignment="1" applyProtection="1">
      <alignment vertical="center" wrapText="1"/>
      <protection locked="0"/>
    </xf>
    <xf numFmtId="168" fontId="4" fillId="5" borderId="5" xfId="0" applyNumberFormat="1" applyFont="1" applyFill="1" applyBorder="1" applyAlignment="1" applyProtection="1">
      <alignment vertical="center" wrapText="1"/>
      <protection locked="0" hidden="1"/>
    </xf>
    <xf numFmtId="0" fontId="41" fillId="5" borderId="27" xfId="0" applyFont="1" applyFill="1" applyBorder="1"/>
    <xf numFmtId="0" fontId="41" fillId="5" borderId="25" xfId="0" applyFont="1" applyFill="1" applyBorder="1"/>
    <xf numFmtId="0" fontId="37" fillId="5" borderId="25" xfId="0" applyFont="1" applyFill="1" applyBorder="1" applyAlignment="1">
      <alignment vertical="center"/>
    </xf>
    <xf numFmtId="3" fontId="41" fillId="5" borderId="24" xfId="0" applyNumberFormat="1" applyFont="1" applyFill="1" applyBorder="1"/>
    <xf numFmtId="0" fontId="41" fillId="5" borderId="1" xfId="0" applyFont="1" applyFill="1" applyBorder="1"/>
    <xf numFmtId="0" fontId="8" fillId="0" borderId="1" xfId="0" applyFont="1" applyFill="1" applyBorder="1" applyAlignment="1">
      <alignment horizontal="center" vertical="center" textRotation="90" wrapText="1"/>
    </xf>
    <xf numFmtId="0" fontId="8" fillId="4" borderId="1" xfId="0" applyFont="1" applyFill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 textRotation="90" wrapText="1"/>
    </xf>
    <xf numFmtId="0" fontId="5" fillId="0" borderId="0" xfId="0" applyFont="1" applyAlignment="1">
      <alignment horizontal="right" wrapText="1"/>
    </xf>
    <xf numFmtId="0" fontId="7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textRotation="90" wrapText="1"/>
    </xf>
    <xf numFmtId="0" fontId="4" fillId="4" borderId="1" xfId="0" applyFont="1" applyFill="1" applyBorder="1" applyAlignment="1">
      <alignment horizontal="center" vertical="center" textRotation="90" wrapText="1"/>
    </xf>
    <xf numFmtId="0" fontId="1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8" fillId="0" borderId="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2" fillId="11" borderId="19" xfId="0" applyFont="1" applyFill="1" applyBorder="1" applyAlignment="1">
      <alignment vertical="center"/>
    </xf>
    <xf numFmtId="0" fontId="41" fillId="11" borderId="19" xfId="0" applyFont="1" applyFill="1" applyBorder="1"/>
    <xf numFmtId="0" fontId="41" fillId="11" borderId="1" xfId="0" applyFont="1" applyFill="1" applyBorder="1"/>
    <xf numFmtId="168" fontId="39" fillId="0" borderId="13" xfId="0" applyNumberFormat="1" applyFont="1" applyFill="1" applyBorder="1" applyAlignment="1">
      <alignment horizontal="center" vertical="center" wrapText="1"/>
    </xf>
    <xf numFmtId="167" fontId="8" fillId="0" borderId="1" xfId="0" applyNumberFormat="1" applyFont="1" applyFill="1" applyBorder="1" applyAlignment="1">
      <alignment horizontal="center" vertical="center"/>
    </xf>
    <xf numFmtId="168" fontId="32" fillId="0" borderId="12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/>
    <xf numFmtId="0" fontId="41" fillId="0" borderId="19" xfId="0" applyFont="1" applyFill="1" applyBorder="1"/>
    <xf numFmtId="165" fontId="17" fillId="6" borderId="4" xfId="0" applyNumberFormat="1" applyFont="1" applyFill="1" applyBorder="1" applyAlignment="1" applyProtection="1">
      <alignment vertical="center"/>
      <protection hidden="1"/>
    </xf>
    <xf numFmtId="166" fontId="4" fillId="6" borderId="1" xfId="0" applyNumberFormat="1" applyFont="1" applyFill="1" applyBorder="1" applyAlignment="1">
      <alignment horizontal="center" vertical="center"/>
    </xf>
    <xf numFmtId="166" fontId="10" fillId="6" borderId="1" xfId="0" applyNumberFormat="1" applyFont="1" applyFill="1" applyBorder="1" applyAlignment="1">
      <alignment horizontal="center" vertical="center"/>
    </xf>
    <xf numFmtId="166" fontId="11" fillId="6" borderId="1" xfId="0" applyNumberFormat="1" applyFont="1" applyFill="1" applyBorder="1" applyAlignment="1">
      <alignment horizontal="center" vertical="center"/>
    </xf>
    <xf numFmtId="166" fontId="17" fillId="6" borderId="1" xfId="0" applyNumberFormat="1" applyFont="1" applyFill="1" applyBorder="1" applyAlignment="1">
      <alignment horizontal="center" vertical="center"/>
    </xf>
    <xf numFmtId="165" fontId="10" fillId="6" borderId="1" xfId="0" applyNumberFormat="1" applyFont="1" applyFill="1" applyBorder="1" applyAlignment="1">
      <alignment horizontal="center" vertical="center"/>
    </xf>
    <xf numFmtId="166" fontId="10" fillId="6" borderId="1" xfId="0" applyNumberFormat="1" applyFont="1" applyFill="1" applyBorder="1" applyAlignment="1">
      <alignment horizontal="center"/>
    </xf>
    <xf numFmtId="166" fontId="10" fillId="6" borderId="14" xfId="0" applyNumberFormat="1" applyFont="1" applyFill="1" applyBorder="1" applyAlignment="1">
      <alignment horizontal="center" vertical="center"/>
    </xf>
    <xf numFmtId="166" fontId="17" fillId="6" borderId="1" xfId="0" applyNumberFormat="1" applyFont="1" applyFill="1" applyBorder="1"/>
    <xf numFmtId="167" fontId="10" fillId="0" borderId="1" xfId="0" applyNumberFormat="1" applyFont="1" applyFill="1" applyBorder="1" applyAlignment="1">
      <alignment horizontal="center" vertical="center"/>
    </xf>
  </cellXfs>
  <cellStyles count="9">
    <cellStyle name="Comma 2" xfId="2"/>
    <cellStyle name="Comma 3" xfId="3"/>
    <cellStyle name="Normal 2" xfId="4"/>
    <cellStyle name="Normal_Sheet1" xfId="5"/>
    <cellStyle name="Обычный" xfId="0" builtinId="0"/>
    <cellStyle name="Обычный 2" xfId="6"/>
    <cellStyle name="Обычный 3" xfId="7"/>
    <cellStyle name="Финансовый" xfId="1" builtinId="3"/>
    <cellStyle name="Финансовый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-ENGIDUNYAN\Network\Users\admin\Desktop\monitor\attachments_16700\attachments_16700\Aragacotn\Aragacotn\AmpopHavelvac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velvac 2"/>
    </sheetNames>
    <sheetDataSet>
      <sheetData sheetId="0" refreshError="1">
        <row r="13">
          <cell r="B13" t="str">
            <v>Ապարանի ԲԿ ՓԲԸ</v>
          </cell>
        </row>
        <row r="14">
          <cell r="B14" t="str">
            <v>Աշտարակի ԲԿ ՓԲԸ</v>
          </cell>
        </row>
        <row r="15">
          <cell r="B15" t="str">
            <v>"Թալինի Բժշկական
Կենտրոն"ՓԲԸ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"/>
  <sheetViews>
    <sheetView topLeftCell="A8" workbookViewId="0">
      <selection activeCell="N26" sqref="N26"/>
    </sheetView>
  </sheetViews>
  <sheetFormatPr defaultColWidth="9" defaultRowHeight="17.25" x14ac:dyDescent="0.3"/>
  <cols>
    <col min="1" max="1" width="2.875" style="1" customWidth="1"/>
    <col min="2" max="2" width="18.875" style="1" customWidth="1"/>
    <col min="3" max="3" width="11" style="1" customWidth="1"/>
    <col min="4" max="4" width="10.125" style="1" customWidth="1"/>
    <col min="5" max="5" width="6.875" style="1" customWidth="1"/>
    <col min="6" max="6" width="9.375" style="1" customWidth="1"/>
    <col min="7" max="7" width="6.625" style="1" customWidth="1"/>
    <col min="8" max="8" width="9.875" style="1" customWidth="1"/>
    <col min="9" max="9" width="5.25" style="1" customWidth="1"/>
    <col min="10" max="10" width="9.875" style="1" customWidth="1"/>
    <col min="11" max="11" width="5.625" style="1" customWidth="1"/>
    <col min="12" max="12" width="11.125" style="1" customWidth="1"/>
    <col min="13" max="13" width="5.625" style="1" customWidth="1"/>
    <col min="14" max="14" width="12" style="1" customWidth="1"/>
    <col min="15" max="15" width="6.75" style="1" customWidth="1"/>
    <col min="16" max="16" width="8" style="1" customWidth="1"/>
    <col min="17" max="17" width="9" style="1" customWidth="1"/>
    <col min="18" max="18" width="26.25" style="1" customWidth="1"/>
    <col min="19" max="19" width="10.375" style="1" customWidth="1"/>
    <col min="20" max="20" width="10.875" style="1" customWidth="1"/>
    <col min="21" max="16384" width="9" style="1"/>
  </cols>
  <sheetData>
    <row r="1" spans="1:23" ht="45" customHeight="1" x14ac:dyDescent="0.3">
      <c r="J1" s="265"/>
      <c r="K1" s="265"/>
      <c r="L1" s="265"/>
      <c r="M1" s="265"/>
      <c r="N1" s="265"/>
      <c r="O1" s="265"/>
      <c r="P1" s="265"/>
      <c r="Q1" s="2"/>
      <c r="R1" s="2"/>
    </row>
    <row r="2" spans="1:23" ht="59.25" customHeight="1" x14ac:dyDescent="0.3">
      <c r="A2" s="266" t="s">
        <v>139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11"/>
    </row>
    <row r="3" spans="1:23" ht="38.25" customHeight="1" x14ac:dyDescent="0.3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267" t="s">
        <v>104</v>
      </c>
      <c r="O3" s="267"/>
      <c r="P3" s="267"/>
      <c r="Q3" s="267"/>
    </row>
    <row r="4" spans="1:23" x14ac:dyDescent="0.3">
      <c r="B4" s="3"/>
      <c r="P4" s="1" t="s">
        <v>40</v>
      </c>
      <c r="Q4" s="7"/>
    </row>
    <row r="5" spans="1:23" ht="27.75" customHeight="1" x14ac:dyDescent="0.3">
      <c r="A5" s="268" t="s">
        <v>15</v>
      </c>
      <c r="B5" s="269" t="s">
        <v>16</v>
      </c>
      <c r="C5" s="262" t="s">
        <v>30</v>
      </c>
      <c r="D5" s="264" t="s">
        <v>32</v>
      </c>
      <c r="E5" s="263" t="s">
        <v>33</v>
      </c>
      <c r="F5" s="264" t="s">
        <v>34</v>
      </c>
      <c r="G5" s="263" t="s">
        <v>33</v>
      </c>
      <c r="H5" s="264" t="s">
        <v>35</v>
      </c>
      <c r="I5" s="263" t="s">
        <v>33</v>
      </c>
      <c r="J5" s="262" t="s">
        <v>36</v>
      </c>
      <c r="K5" s="263" t="s">
        <v>33</v>
      </c>
      <c r="L5" s="262" t="s">
        <v>37</v>
      </c>
      <c r="M5" s="263" t="s">
        <v>33</v>
      </c>
      <c r="N5" s="264" t="s">
        <v>38</v>
      </c>
      <c r="O5" s="263" t="s">
        <v>33</v>
      </c>
      <c r="P5" s="262" t="s">
        <v>39</v>
      </c>
      <c r="Q5" s="263" t="s">
        <v>105</v>
      </c>
    </row>
    <row r="6" spans="1:23" ht="78" customHeight="1" x14ac:dyDescent="0.3">
      <c r="A6" s="268"/>
      <c r="B6" s="269"/>
      <c r="C6" s="262"/>
      <c r="D6" s="264"/>
      <c r="E6" s="263"/>
      <c r="F6" s="264"/>
      <c r="G6" s="263"/>
      <c r="H6" s="264"/>
      <c r="I6" s="263"/>
      <c r="J6" s="262"/>
      <c r="K6" s="263"/>
      <c r="L6" s="262"/>
      <c r="M6" s="263"/>
      <c r="N6" s="264"/>
      <c r="O6" s="263"/>
      <c r="P6" s="262"/>
      <c r="Q6" s="263"/>
    </row>
    <row r="7" spans="1:23" ht="13.5" hidden="1" customHeight="1" x14ac:dyDescent="0.3">
      <c r="A7" s="268"/>
      <c r="B7" s="269"/>
      <c r="C7" s="262"/>
      <c r="D7" s="264"/>
      <c r="E7" s="263"/>
      <c r="F7" s="264"/>
      <c r="G7" s="263"/>
      <c r="H7" s="264"/>
      <c r="I7" s="263"/>
      <c r="J7" s="262"/>
      <c r="K7" s="20"/>
      <c r="L7" s="262"/>
      <c r="M7" s="20"/>
      <c r="N7" s="264"/>
      <c r="O7" s="20"/>
      <c r="P7" s="262"/>
      <c r="Q7" s="20"/>
    </row>
    <row r="8" spans="1:23" s="5" customFormat="1" ht="14.25" customHeight="1" thickBot="1" x14ac:dyDescent="0.35">
      <c r="A8" s="15">
        <v>1</v>
      </c>
      <c r="B8" s="15">
        <v>2</v>
      </c>
      <c r="C8" s="15">
        <v>3</v>
      </c>
      <c r="D8" s="15">
        <v>4</v>
      </c>
      <c r="E8" s="19">
        <v>5</v>
      </c>
      <c r="F8" s="15">
        <v>6</v>
      </c>
      <c r="G8" s="19">
        <v>7</v>
      </c>
      <c r="H8" s="15">
        <v>8</v>
      </c>
      <c r="I8" s="19">
        <v>9</v>
      </c>
      <c r="J8" s="15">
        <v>10</v>
      </c>
      <c r="K8" s="19">
        <v>11</v>
      </c>
      <c r="L8" s="15">
        <v>12</v>
      </c>
      <c r="M8" s="19">
        <v>13</v>
      </c>
      <c r="N8" s="15">
        <v>14</v>
      </c>
      <c r="O8" s="19">
        <v>15</v>
      </c>
      <c r="P8" s="17">
        <v>16</v>
      </c>
      <c r="Q8" s="19">
        <v>17</v>
      </c>
      <c r="R8" s="4"/>
    </row>
    <row r="9" spans="1:23" s="39" customFormat="1" ht="53.25" customHeight="1" thickBot="1" x14ac:dyDescent="0.35">
      <c r="A9" s="120" t="s">
        <v>0</v>
      </c>
      <c r="B9" s="110" t="s">
        <v>106</v>
      </c>
      <c r="C9" s="177">
        <v>3563829.0460000001</v>
      </c>
      <c r="D9" s="184"/>
      <c r="E9" s="178">
        <f>SUM(D9*100/C9)</f>
        <v>0</v>
      </c>
      <c r="F9" s="179"/>
      <c r="G9" s="178">
        <f t="shared" ref="G9:G22" si="0">SUM(F9*100/C9)</f>
        <v>0</v>
      </c>
      <c r="H9" s="179"/>
      <c r="I9" s="178">
        <f>SUM(H9*100/C9)</f>
        <v>0</v>
      </c>
      <c r="J9" s="215">
        <v>136561</v>
      </c>
      <c r="K9" s="178">
        <f t="shared" ref="K9:K15" si="1">SUM(J9*100/C9)</f>
        <v>3.8318616925038662</v>
      </c>
      <c r="L9" s="279"/>
      <c r="M9" s="178">
        <f t="shared" ref="M9:M22" si="2">SUM(L9*100/C9)</f>
        <v>0</v>
      </c>
      <c r="N9" s="219">
        <v>991814</v>
      </c>
      <c r="O9" s="178">
        <f>SUM(N9*100/C9)</f>
        <v>27.830010564429301</v>
      </c>
      <c r="P9" s="96">
        <v>353</v>
      </c>
      <c r="Q9" s="102">
        <v>1.4933424490418119</v>
      </c>
      <c r="R9" s="38"/>
    </row>
    <row r="10" spans="1:23" s="40" customFormat="1" ht="63.75" customHeight="1" thickBot="1" x14ac:dyDescent="0.35">
      <c r="A10" s="120" t="s">
        <v>1</v>
      </c>
      <c r="B10" s="110" t="s">
        <v>107</v>
      </c>
      <c r="C10" s="177">
        <v>765545</v>
      </c>
      <c r="D10" s="180"/>
      <c r="E10" s="178">
        <f>SUM(D10*100/C10)</f>
        <v>0</v>
      </c>
      <c r="F10" s="179"/>
      <c r="G10" s="178">
        <f t="shared" si="0"/>
        <v>0</v>
      </c>
      <c r="H10" s="179"/>
      <c r="I10" s="178">
        <f t="shared" ref="I10:I22" si="3">SUM(H10*100/C10)</f>
        <v>0</v>
      </c>
      <c r="J10" s="215">
        <v>36025</v>
      </c>
      <c r="K10" s="178">
        <f t="shared" si="1"/>
        <v>4.7057978303039008</v>
      </c>
      <c r="L10" s="280"/>
      <c r="M10" s="178">
        <f t="shared" si="2"/>
        <v>0</v>
      </c>
      <c r="N10" s="216">
        <v>510553</v>
      </c>
      <c r="O10" s="178">
        <f t="shared" ref="O10:O22" si="4">SUM(N10*100/C10)</f>
        <v>66.691442044556496</v>
      </c>
      <c r="P10" s="96">
        <v>143</v>
      </c>
      <c r="Q10" s="102">
        <v>2.8245830064775275</v>
      </c>
      <c r="R10" s="38"/>
      <c r="S10" s="39"/>
      <c r="T10" s="39"/>
      <c r="U10" s="39"/>
      <c r="V10" s="39"/>
      <c r="W10" s="39"/>
    </row>
    <row r="11" spans="1:23" ht="44.25" customHeight="1" thickBot="1" x14ac:dyDescent="0.35">
      <c r="A11" s="120" t="s">
        <v>2</v>
      </c>
      <c r="B11" s="122" t="s">
        <v>145</v>
      </c>
      <c r="C11" s="177">
        <v>3649383</v>
      </c>
      <c r="D11" s="214">
        <v>482791</v>
      </c>
      <c r="E11" s="181">
        <f>SUM(D11*100/C11)</f>
        <v>13.229386995007101</v>
      </c>
      <c r="F11" s="214">
        <v>27002</v>
      </c>
      <c r="G11" s="181">
        <f t="shared" si="0"/>
        <v>0.73990589642139504</v>
      </c>
      <c r="H11" s="177"/>
      <c r="I11" s="181">
        <f t="shared" si="3"/>
        <v>0</v>
      </c>
      <c r="J11" s="215">
        <v>8084.7</v>
      </c>
      <c r="K11" s="181">
        <f>SUM(J11*100/C11)</f>
        <v>0.22153607883853244</v>
      </c>
      <c r="L11" s="280"/>
      <c r="M11" s="178">
        <f t="shared" si="2"/>
        <v>0</v>
      </c>
      <c r="N11" s="216">
        <v>1705200</v>
      </c>
      <c r="O11" s="178">
        <f t="shared" si="4"/>
        <v>46.725706783859081</v>
      </c>
      <c r="P11" s="96">
        <v>473</v>
      </c>
      <c r="Q11" s="102">
        <v>0.1692204394856609</v>
      </c>
      <c r="R11" s="6"/>
      <c r="T11" s="14"/>
    </row>
    <row r="12" spans="1:23" s="39" customFormat="1" ht="56.25" customHeight="1" thickBot="1" x14ac:dyDescent="0.35">
      <c r="A12" s="120" t="s">
        <v>3</v>
      </c>
      <c r="B12" s="110" t="s">
        <v>108</v>
      </c>
      <c r="C12" s="177">
        <v>1116527</v>
      </c>
      <c r="D12" s="214">
        <v>1100514</v>
      </c>
      <c r="E12" s="181">
        <f t="shared" ref="E12:E22" si="5">SUM(D12*100/C12)</f>
        <v>98.56582062054926</v>
      </c>
      <c r="F12" s="214">
        <v>7168</v>
      </c>
      <c r="G12" s="181">
        <f t="shared" si="0"/>
        <v>0.64199074451401539</v>
      </c>
      <c r="H12" s="177"/>
      <c r="I12" s="181">
        <f t="shared" si="3"/>
        <v>0</v>
      </c>
      <c r="J12" s="215">
        <v>72814</v>
      </c>
      <c r="K12" s="181">
        <f t="shared" si="1"/>
        <v>6.5214723871433469</v>
      </c>
      <c r="M12" s="181">
        <f>SUM(N12*100/C12)</f>
        <v>64.076999481427677</v>
      </c>
      <c r="N12" s="216">
        <v>715437</v>
      </c>
      <c r="O12" s="178">
        <f t="shared" si="4"/>
        <v>64.076999481427677</v>
      </c>
      <c r="P12" s="96">
        <v>300</v>
      </c>
      <c r="Q12" s="102">
        <v>10.285640023788032</v>
      </c>
      <c r="R12" s="38"/>
    </row>
    <row r="13" spans="1:23" s="39" customFormat="1" ht="32.25" customHeight="1" thickBot="1" x14ac:dyDescent="0.35">
      <c r="A13" s="120" t="s">
        <v>4</v>
      </c>
      <c r="B13" s="110" t="s">
        <v>120</v>
      </c>
      <c r="C13" s="177">
        <v>833425.3</v>
      </c>
      <c r="D13" s="214">
        <v>811345.8</v>
      </c>
      <c r="E13" s="181">
        <f t="shared" si="5"/>
        <v>97.350752370968337</v>
      </c>
      <c r="F13" s="214">
        <v>3330</v>
      </c>
      <c r="G13" s="181">
        <f t="shared" si="0"/>
        <v>0.39955590501032306</v>
      </c>
      <c r="H13" s="177"/>
      <c r="I13" s="181">
        <f t="shared" si="3"/>
        <v>0</v>
      </c>
      <c r="J13" s="215">
        <v>29903.4</v>
      </c>
      <c r="K13" s="181">
        <f t="shared" si="1"/>
        <v>3.5880120269927009</v>
      </c>
      <c r="L13" s="177"/>
      <c r="M13" s="181">
        <f t="shared" si="2"/>
        <v>0</v>
      </c>
      <c r="N13" s="216">
        <v>498766.6</v>
      </c>
      <c r="O13" s="181">
        <f t="shared" si="4"/>
        <v>59.845387463039579</v>
      </c>
      <c r="P13" s="96">
        <v>241</v>
      </c>
      <c r="Q13" s="102">
        <v>5.6006380630213659</v>
      </c>
      <c r="R13" s="38"/>
    </row>
    <row r="14" spans="1:23" s="39" customFormat="1" ht="59.25" customHeight="1" thickBot="1" x14ac:dyDescent="0.35">
      <c r="A14" s="120" t="s">
        <v>5</v>
      </c>
      <c r="B14" s="110" t="s">
        <v>109</v>
      </c>
      <c r="C14" s="177">
        <v>1134184</v>
      </c>
      <c r="D14" s="184">
        <v>178562</v>
      </c>
      <c r="E14" s="181">
        <f t="shared" si="5"/>
        <v>15.743653587072291</v>
      </c>
      <c r="F14" s="214">
        <v>134771</v>
      </c>
      <c r="G14" s="181">
        <f t="shared" si="0"/>
        <v>11.882639853850874</v>
      </c>
      <c r="H14" s="177"/>
      <c r="I14" s="181">
        <f>SUM(H14*100/C14)</f>
        <v>0</v>
      </c>
      <c r="J14" s="215"/>
      <c r="K14" s="181">
        <f t="shared" si="1"/>
        <v>0</v>
      </c>
      <c r="L14" s="215">
        <v>8724</v>
      </c>
      <c r="M14" s="181">
        <f t="shared" si="2"/>
        <v>0.7691873628970255</v>
      </c>
      <c r="N14" s="216">
        <v>676310</v>
      </c>
      <c r="O14" s="181">
        <f t="shared" si="4"/>
        <v>59.62965444760286</v>
      </c>
      <c r="P14" s="96">
        <v>275</v>
      </c>
      <c r="Q14" s="102">
        <v>-0.87864187185767695</v>
      </c>
      <c r="R14" s="38"/>
    </row>
    <row r="15" spans="1:23" ht="30" customHeight="1" thickBot="1" x14ac:dyDescent="0.35">
      <c r="A15" s="120" t="s">
        <v>6</v>
      </c>
      <c r="B15" s="110" t="s">
        <v>110</v>
      </c>
      <c r="C15" s="177">
        <v>11782377.199999999</v>
      </c>
      <c r="D15" s="214">
        <v>1803338</v>
      </c>
      <c r="E15" s="178">
        <f t="shared" si="5"/>
        <v>15.305383365251624</v>
      </c>
      <c r="F15" s="214">
        <v>218392</v>
      </c>
      <c r="G15" s="178">
        <f t="shared" si="0"/>
        <v>1.8535478562000205</v>
      </c>
      <c r="H15" s="214">
        <v>9356791</v>
      </c>
      <c r="I15" s="178">
        <f t="shared" si="3"/>
        <v>79.413439590102413</v>
      </c>
      <c r="J15" s="214"/>
      <c r="K15" s="181">
        <f t="shared" si="1"/>
        <v>0</v>
      </c>
      <c r="L15" s="215">
        <v>248686.8</v>
      </c>
      <c r="M15" s="181">
        <f t="shared" si="2"/>
        <v>2.1106674466337747</v>
      </c>
      <c r="N15" s="216">
        <v>5959599</v>
      </c>
      <c r="O15" s="178">
        <f t="shared" si="4"/>
        <v>50.580616278351712</v>
      </c>
      <c r="P15" s="96">
        <v>1659</v>
      </c>
      <c r="Q15" s="102">
        <v>-0.8570113684043239</v>
      </c>
      <c r="R15" s="6"/>
    </row>
    <row r="16" spans="1:23" ht="40.5" customHeight="1" thickBot="1" x14ac:dyDescent="0.35">
      <c r="A16" s="120" t="s">
        <v>7</v>
      </c>
      <c r="B16" s="110" t="s">
        <v>101</v>
      </c>
      <c r="C16" s="177">
        <v>605916.80000000005</v>
      </c>
      <c r="D16" s="214">
        <v>378327.6</v>
      </c>
      <c r="E16" s="178">
        <f>SUM(D16*100/C16)</f>
        <v>62.438869494953757</v>
      </c>
      <c r="F16" s="214">
        <v>153600.5</v>
      </c>
      <c r="G16" s="178">
        <f>SUM(F16*100/C16)</f>
        <v>25.350097571151682</v>
      </c>
      <c r="H16" s="179"/>
      <c r="I16" s="178">
        <f>SUM(H16*100/C16)</f>
        <v>0</v>
      </c>
      <c r="J16" s="215">
        <v>71478.3</v>
      </c>
      <c r="K16" s="178">
        <f t="shared" ref="K16:K22" si="6">SUM(J16*100/C16)</f>
        <v>11.796718625395433</v>
      </c>
      <c r="L16" s="180"/>
      <c r="M16" s="178">
        <f t="shared" si="2"/>
        <v>0</v>
      </c>
      <c r="N16" s="216">
        <v>8346.1</v>
      </c>
      <c r="O16" s="178">
        <f>SUM(N16*100/C16)</f>
        <v>1.377433337382294</v>
      </c>
      <c r="P16" s="96">
        <v>106</v>
      </c>
      <c r="Q16" s="102">
        <v>13.160855980483616</v>
      </c>
      <c r="R16" s="6"/>
    </row>
    <row r="17" spans="1:18" s="39" customFormat="1" ht="41.25" customHeight="1" x14ac:dyDescent="0.3">
      <c r="A17" s="120" t="s">
        <v>8</v>
      </c>
      <c r="B17" s="110" t="s">
        <v>121</v>
      </c>
      <c r="C17" s="177">
        <v>738054.3</v>
      </c>
      <c r="D17" s="214">
        <v>662050</v>
      </c>
      <c r="E17" s="178">
        <f t="shared" si="5"/>
        <v>89.702072056215911</v>
      </c>
      <c r="F17" s="180"/>
      <c r="G17" s="178">
        <f t="shared" si="0"/>
        <v>0</v>
      </c>
      <c r="H17" s="179"/>
      <c r="I17" s="178">
        <f t="shared" si="3"/>
        <v>0</v>
      </c>
      <c r="J17" s="254">
        <v>63991.4</v>
      </c>
      <c r="K17" s="255">
        <f t="shared" si="6"/>
        <v>8.6702834737227317</v>
      </c>
      <c r="L17" s="256"/>
      <c r="M17" s="255">
        <f t="shared" si="2"/>
        <v>0</v>
      </c>
      <c r="N17" s="257">
        <v>416530</v>
      </c>
      <c r="O17" s="178">
        <f t="shared" si="4"/>
        <v>56.43622698221526</v>
      </c>
      <c r="P17" s="96">
        <v>160</v>
      </c>
      <c r="Q17" s="102">
        <v>9.1497862594350199</v>
      </c>
      <c r="R17" s="38"/>
    </row>
    <row r="18" spans="1:18" s="39" customFormat="1" ht="41.25" customHeight="1" x14ac:dyDescent="0.3">
      <c r="A18" s="120" t="s">
        <v>9</v>
      </c>
      <c r="B18" s="218" t="s">
        <v>122</v>
      </c>
      <c r="C18" s="177">
        <v>443121.6</v>
      </c>
      <c r="D18" s="214"/>
      <c r="E18" s="178">
        <f t="shared" si="5"/>
        <v>0</v>
      </c>
      <c r="F18" s="214"/>
      <c r="G18" s="182">
        <f t="shared" si="0"/>
        <v>0</v>
      </c>
      <c r="H18" s="183"/>
      <c r="I18" s="182">
        <f t="shared" si="3"/>
        <v>0</v>
      </c>
      <c r="J18" s="281">
        <v>1849.5999999999185</v>
      </c>
      <c r="K18" s="178">
        <f t="shared" si="6"/>
        <v>0.41740235637349177</v>
      </c>
      <c r="L18" s="180"/>
      <c r="M18" s="178">
        <f t="shared" si="2"/>
        <v>0</v>
      </c>
      <c r="N18" s="261">
        <v>300845</v>
      </c>
      <c r="O18" s="253">
        <f t="shared" si="4"/>
        <v>67.892199342121899</v>
      </c>
      <c r="P18" s="96">
        <v>139</v>
      </c>
      <c r="Q18" s="102">
        <v>0.14038840209329601</v>
      </c>
      <c r="R18" s="38"/>
    </row>
    <row r="19" spans="1:18" s="39" customFormat="1" ht="41.25" customHeight="1" x14ac:dyDescent="0.3">
      <c r="A19" s="120" t="s">
        <v>10</v>
      </c>
      <c r="B19" s="110" t="s">
        <v>137</v>
      </c>
      <c r="C19" s="177">
        <v>499594</v>
      </c>
      <c r="D19" s="214">
        <v>256078</v>
      </c>
      <c r="E19" s="178">
        <f t="shared" si="5"/>
        <v>51.257220863341033</v>
      </c>
      <c r="F19" s="214">
        <v>203091</v>
      </c>
      <c r="G19" s="182">
        <f t="shared" si="0"/>
        <v>40.651208781530606</v>
      </c>
      <c r="H19" s="183"/>
      <c r="I19" s="182">
        <f t="shared" si="3"/>
        <v>0</v>
      </c>
      <c r="J19" s="281">
        <v>16332</v>
      </c>
      <c r="K19" s="178">
        <f t="shared" si="6"/>
        <v>3.2690544722314518</v>
      </c>
      <c r="L19" s="180"/>
      <c r="M19" s="178">
        <f t="shared" si="2"/>
        <v>0</v>
      </c>
      <c r="N19" s="261">
        <v>345770</v>
      </c>
      <c r="O19" s="253">
        <f t="shared" si="4"/>
        <v>69.210198681329246</v>
      </c>
      <c r="P19" s="96">
        <v>96</v>
      </c>
      <c r="Q19" s="102">
        <v>2.2698796888713768</v>
      </c>
      <c r="R19" s="38"/>
    </row>
    <row r="20" spans="1:18" s="39" customFormat="1" ht="41.25" customHeight="1" x14ac:dyDescent="0.3">
      <c r="A20" s="120" t="s">
        <v>11</v>
      </c>
      <c r="B20" s="110" t="s">
        <v>138</v>
      </c>
      <c r="C20" s="177">
        <v>128777</v>
      </c>
      <c r="D20" s="214"/>
      <c r="E20" s="178">
        <f t="shared" si="5"/>
        <v>0</v>
      </c>
      <c r="F20" s="214"/>
      <c r="G20" s="182"/>
      <c r="H20" s="183"/>
      <c r="I20" s="182">
        <f t="shared" si="3"/>
        <v>0</v>
      </c>
      <c r="J20" s="281">
        <v>648</v>
      </c>
      <c r="K20" s="178">
        <f t="shared" si="6"/>
        <v>0.50319544639182467</v>
      </c>
      <c r="L20" s="180"/>
      <c r="M20" s="178">
        <f t="shared" si="2"/>
        <v>0</v>
      </c>
      <c r="N20" s="261">
        <v>89460</v>
      </c>
      <c r="O20" s="253">
        <f t="shared" si="4"/>
        <v>69.468926904649123</v>
      </c>
      <c r="P20" s="96">
        <v>41</v>
      </c>
      <c r="Q20" s="102">
        <v>1.5273292950243949</v>
      </c>
      <c r="R20" s="38"/>
    </row>
    <row r="21" spans="1:18" s="39" customFormat="1" ht="56.25" customHeight="1" thickBot="1" x14ac:dyDescent="0.35">
      <c r="A21" s="120" t="s">
        <v>12</v>
      </c>
      <c r="B21" s="110" t="s">
        <v>102</v>
      </c>
      <c r="C21" s="177">
        <v>5874555</v>
      </c>
      <c r="D21" s="214">
        <v>2782884</v>
      </c>
      <c r="E21" s="178">
        <f>SUM(D21*100/C21)</f>
        <v>47.371826461749016</v>
      </c>
      <c r="F21" s="252">
        <v>1977329</v>
      </c>
      <c r="G21" s="182">
        <f>SUM(F21*100/C21)</f>
        <v>33.659213336159077</v>
      </c>
      <c r="H21" s="183"/>
      <c r="I21" s="182">
        <f>SUM(H21*100/C21)</f>
        <v>0</v>
      </c>
      <c r="J21" s="258">
        <v>146672</v>
      </c>
      <c r="K21" s="182">
        <f t="shared" si="6"/>
        <v>2.4967337951555479</v>
      </c>
      <c r="L21" s="259"/>
      <c r="M21" s="182">
        <f>SUM(L21*100/C21)</f>
        <v>0</v>
      </c>
      <c r="N21" s="260">
        <v>3165180</v>
      </c>
      <c r="O21" s="178">
        <f>SUM(N21*100/C21)</f>
        <v>53.879485339740626</v>
      </c>
      <c r="P21" s="96">
        <v>550</v>
      </c>
      <c r="Q21" s="102">
        <v>1.0385824544766917</v>
      </c>
      <c r="R21" s="38"/>
    </row>
    <row r="22" spans="1:18" s="39" customFormat="1" ht="41.25" customHeight="1" thickBot="1" x14ac:dyDescent="0.35">
      <c r="A22" s="120" t="s">
        <v>13</v>
      </c>
      <c r="B22" s="110" t="s">
        <v>103</v>
      </c>
      <c r="C22" s="177">
        <v>1080819</v>
      </c>
      <c r="D22" s="214"/>
      <c r="E22" s="178">
        <f t="shared" si="5"/>
        <v>0</v>
      </c>
      <c r="F22" s="214"/>
      <c r="G22" s="182">
        <f t="shared" si="0"/>
        <v>0</v>
      </c>
      <c r="H22" s="183"/>
      <c r="I22" s="182">
        <f t="shared" si="3"/>
        <v>0</v>
      </c>
      <c r="J22" s="185"/>
      <c r="K22" s="178">
        <f t="shared" si="6"/>
        <v>0</v>
      </c>
      <c r="L22" s="280">
        <v>8869</v>
      </c>
      <c r="M22" s="182">
        <f t="shared" si="2"/>
        <v>0.82058142945303514</v>
      </c>
      <c r="N22" s="216">
        <v>737024</v>
      </c>
      <c r="O22" s="178">
        <f t="shared" si="4"/>
        <v>68.191251264087697</v>
      </c>
      <c r="P22" s="96">
        <v>123</v>
      </c>
      <c r="Q22" s="102">
        <v>-2.1339383782886387</v>
      </c>
      <c r="R22" s="38"/>
    </row>
    <row r="23" spans="1:18" x14ac:dyDescent="0.3">
      <c r="A23" s="41"/>
      <c r="B23" s="42" t="s">
        <v>17</v>
      </c>
      <c r="C23" s="186">
        <v>32216108.246000003</v>
      </c>
      <c r="D23" s="186">
        <v>8455890.3999999985</v>
      </c>
      <c r="E23" s="178">
        <v>26.247398771544336</v>
      </c>
      <c r="F23" s="186">
        <v>2724683.5</v>
      </c>
      <c r="G23" s="182">
        <v>8.457519074602379</v>
      </c>
      <c r="H23" s="187">
        <v>9356791</v>
      </c>
      <c r="I23" s="182">
        <v>29.043827791216067</v>
      </c>
      <c r="J23" s="188">
        <v>584359.39999999991</v>
      </c>
      <c r="K23" s="178">
        <v>1.8138733441602302</v>
      </c>
      <c r="L23" s="189">
        <v>266279.8</v>
      </c>
      <c r="M23" s="182">
        <v>0.82654241774551296</v>
      </c>
      <c r="N23" s="189">
        <v>16120834.699999999</v>
      </c>
      <c r="O23" s="178">
        <v>50.039671387066392</v>
      </c>
      <c r="P23" s="188">
        <v>4659</v>
      </c>
      <c r="Q23" s="190">
        <v>3.1280000000000001</v>
      </c>
    </row>
    <row r="24" spans="1:18" s="10" customFormat="1" ht="16.5" x14ac:dyDescent="0.3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50"/>
    </row>
    <row r="25" spans="1:18" x14ac:dyDescent="0.3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</row>
    <row r="26" spans="1:18" x14ac:dyDescent="0.3"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</row>
  </sheetData>
  <protectedRanges>
    <protectedRange sqref="F9" name="Range2_1_2_1_1"/>
    <protectedRange sqref="D9" name="Range2_1_2_1_3"/>
    <protectedRange sqref="D14" name="Range2_1_2_1_2_14"/>
    <protectedRange sqref="D18 D20" name="Range2_1_2_1_2_27"/>
    <protectedRange sqref="F18 F20" name="Range2_1_2_1_2_28"/>
    <protectedRange sqref="D22" name="Range2_1_2_1_2_32"/>
    <protectedRange sqref="F22" name="Range2_1_2_1_2_33"/>
    <protectedRange sqref="D11" name="Range2_1_2_1_2_5"/>
    <protectedRange sqref="F11" name="Range2_1_2_1_2_7"/>
    <protectedRange sqref="D12" name="Range2_1_2_1_2_10"/>
    <protectedRange sqref="F12" name="Range2_1_2_1_2_11"/>
    <protectedRange sqref="D13" name="Range2_1_2_1_2_12"/>
    <protectedRange sqref="F13" name="Range2_1_2_1_2_13"/>
    <protectedRange sqref="F14" name="Range2_1_2_1_2_15"/>
    <protectedRange sqref="D15" name="Range2_1_2_1_2_16"/>
    <protectedRange sqref="F15" name="Range2_1_2_1_2_17"/>
    <protectedRange sqref="J15" name="Range2_1_2_1_2_19"/>
    <protectedRange sqref="H15" name="Range2_1_2_1_2_22"/>
    <protectedRange sqref="D16" name="Range2_1_2_1_2_23"/>
    <protectedRange sqref="F16" name="Range2_1_2_1_2_24"/>
    <protectedRange sqref="D17" name="Range2_1_2_1_2_30"/>
    <protectedRange sqref="D19" name="Range2_1_2_1_2_34"/>
    <protectedRange sqref="F19" name="Range2_1_2_1_2_35"/>
    <protectedRange sqref="D21" name="Range2_1_2_1_2_36"/>
    <protectedRange sqref="F21" name="Range2_1_2_1_2_37"/>
  </protectedRanges>
  <mergeCells count="20">
    <mergeCell ref="J1:P1"/>
    <mergeCell ref="A2:P2"/>
    <mergeCell ref="N3:Q3"/>
    <mergeCell ref="A5:A7"/>
    <mergeCell ref="B5:B7"/>
    <mergeCell ref="C5:C7"/>
    <mergeCell ref="D5:D7"/>
    <mergeCell ref="E5:E7"/>
    <mergeCell ref="F5:F7"/>
    <mergeCell ref="G5:G7"/>
    <mergeCell ref="N5:N7"/>
    <mergeCell ref="O5:O6"/>
    <mergeCell ref="P5:P7"/>
    <mergeCell ref="Q5:Q6"/>
    <mergeCell ref="H5:H7"/>
    <mergeCell ref="I5:I7"/>
    <mergeCell ref="J5:J7"/>
    <mergeCell ref="K5:K6"/>
    <mergeCell ref="L5:L7"/>
    <mergeCell ref="M5:M6"/>
  </mergeCells>
  <pageMargins left="0.3" right="0.2" top="0.2" bottom="0.24" header="0.31496062992125984" footer="0.31496062992125984"/>
  <pageSetup paperSize="9" orientation="landscape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workbookViewId="0">
      <selection activeCell="N3" sqref="N3:Q3"/>
    </sheetView>
  </sheetViews>
  <sheetFormatPr defaultColWidth="9" defaultRowHeight="17.25" x14ac:dyDescent="0.3"/>
  <cols>
    <col min="1" max="1" width="3.875" style="1" customWidth="1"/>
    <col min="2" max="2" width="23.375" style="1" customWidth="1"/>
    <col min="3" max="3" width="8.875" style="1" customWidth="1"/>
    <col min="4" max="4" width="10.125" style="1" customWidth="1"/>
    <col min="5" max="5" width="7.375" style="1" customWidth="1"/>
    <col min="6" max="6" width="8.75" style="1" customWidth="1"/>
    <col min="7" max="7" width="6.875" style="1" customWidth="1"/>
    <col min="8" max="8" width="6.625" style="1" customWidth="1"/>
    <col min="9" max="9" width="6.375" style="1" customWidth="1"/>
    <col min="10" max="10" width="7.5" style="1" customWidth="1"/>
    <col min="11" max="11" width="6.625" style="1" customWidth="1"/>
    <col min="12" max="12" width="11.25" style="1" customWidth="1"/>
    <col min="13" max="13" width="5.625" style="1" customWidth="1"/>
    <col min="14" max="14" width="9" style="1" customWidth="1"/>
    <col min="15" max="15" width="6.625" style="1" customWidth="1"/>
    <col min="16" max="16" width="5.375" style="1" customWidth="1"/>
    <col min="17" max="17" width="7.25" style="1" customWidth="1"/>
    <col min="18" max="18" width="25.75" style="1" customWidth="1"/>
    <col min="19" max="19" width="10.375" style="1" customWidth="1"/>
    <col min="20" max="20" width="10.875" style="1" customWidth="1"/>
    <col min="21" max="16384" width="9" style="1"/>
  </cols>
  <sheetData>
    <row r="1" spans="1:18" ht="45" customHeight="1" x14ac:dyDescent="0.3">
      <c r="J1" s="265"/>
      <c r="K1" s="265"/>
      <c r="L1" s="265"/>
      <c r="M1" s="265"/>
      <c r="N1" s="265"/>
      <c r="O1" s="265"/>
      <c r="P1" s="265"/>
      <c r="Q1" s="2"/>
      <c r="R1" s="2"/>
    </row>
    <row r="2" spans="1:18" ht="59.25" customHeight="1" x14ac:dyDescent="0.3">
      <c r="A2" s="266" t="s">
        <v>131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11"/>
    </row>
    <row r="3" spans="1:18" ht="38.25" customHeight="1" x14ac:dyDescent="0.3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272" t="s">
        <v>99</v>
      </c>
      <c r="O3" s="267"/>
      <c r="P3" s="267"/>
      <c r="Q3" s="267"/>
    </row>
    <row r="4" spans="1:18" x14ac:dyDescent="0.3">
      <c r="B4" s="3"/>
      <c r="P4" s="1" t="s">
        <v>40</v>
      </c>
      <c r="Q4" s="7"/>
    </row>
    <row r="5" spans="1:18" ht="27.75" customHeight="1" x14ac:dyDescent="0.3">
      <c r="A5" s="268" t="s">
        <v>15</v>
      </c>
      <c r="B5" s="269" t="s">
        <v>16</v>
      </c>
      <c r="C5" s="262" t="s">
        <v>30</v>
      </c>
      <c r="D5" s="264" t="s">
        <v>32</v>
      </c>
      <c r="E5" s="263" t="s">
        <v>33</v>
      </c>
      <c r="F5" s="264" t="s">
        <v>34</v>
      </c>
      <c r="G5" s="263" t="s">
        <v>33</v>
      </c>
      <c r="H5" s="264" t="s">
        <v>35</v>
      </c>
      <c r="I5" s="263" t="s">
        <v>33</v>
      </c>
      <c r="J5" s="262" t="s">
        <v>36</v>
      </c>
      <c r="K5" s="263" t="s">
        <v>33</v>
      </c>
      <c r="L5" s="262" t="s">
        <v>37</v>
      </c>
      <c r="M5" s="263" t="s">
        <v>33</v>
      </c>
      <c r="N5" s="264" t="s">
        <v>38</v>
      </c>
      <c r="O5" s="263" t="s">
        <v>33</v>
      </c>
      <c r="P5" s="262" t="s">
        <v>39</v>
      </c>
      <c r="Q5" s="263" t="s">
        <v>105</v>
      </c>
    </row>
    <row r="6" spans="1:18" ht="78" customHeight="1" x14ac:dyDescent="0.3">
      <c r="A6" s="268"/>
      <c r="B6" s="269"/>
      <c r="C6" s="262"/>
      <c r="D6" s="264"/>
      <c r="E6" s="263"/>
      <c r="F6" s="264"/>
      <c r="G6" s="263"/>
      <c r="H6" s="264"/>
      <c r="I6" s="263"/>
      <c r="J6" s="262"/>
      <c r="K6" s="263"/>
      <c r="L6" s="262"/>
      <c r="M6" s="263"/>
      <c r="N6" s="264"/>
      <c r="O6" s="263"/>
      <c r="P6" s="262"/>
      <c r="Q6" s="263"/>
    </row>
    <row r="7" spans="1:18" ht="13.5" hidden="1" customHeight="1" x14ac:dyDescent="0.3">
      <c r="A7" s="268"/>
      <c r="B7" s="269"/>
      <c r="C7" s="262"/>
      <c r="D7" s="264"/>
      <c r="E7" s="263"/>
      <c r="F7" s="264"/>
      <c r="G7" s="263"/>
      <c r="H7" s="264"/>
      <c r="I7" s="263"/>
      <c r="J7" s="262"/>
      <c r="K7" s="20"/>
      <c r="L7" s="262"/>
      <c r="M7" s="20"/>
      <c r="N7" s="264"/>
      <c r="O7" s="20"/>
      <c r="P7" s="262"/>
      <c r="Q7" s="20"/>
    </row>
    <row r="8" spans="1:18" s="5" customFormat="1" ht="14.25" customHeight="1" thickBot="1" x14ac:dyDescent="0.35">
      <c r="A8" s="15">
        <v>1</v>
      </c>
      <c r="B8" s="61">
        <v>2</v>
      </c>
      <c r="C8" s="61">
        <v>3</v>
      </c>
      <c r="D8" s="61">
        <v>4</v>
      </c>
      <c r="E8" s="62">
        <v>5</v>
      </c>
      <c r="F8" s="61">
        <v>6</v>
      </c>
      <c r="G8" s="62">
        <v>7</v>
      </c>
      <c r="H8" s="61">
        <v>8</v>
      </c>
      <c r="I8" s="62">
        <v>9</v>
      </c>
      <c r="J8" s="61">
        <v>10</v>
      </c>
      <c r="K8" s="62">
        <v>11</v>
      </c>
      <c r="L8" s="61">
        <v>12</v>
      </c>
      <c r="M8" s="62">
        <v>13</v>
      </c>
      <c r="N8" s="61">
        <v>14</v>
      </c>
      <c r="O8" s="62">
        <v>15</v>
      </c>
      <c r="P8" s="63">
        <v>16</v>
      </c>
      <c r="Q8" s="62">
        <v>17</v>
      </c>
      <c r="R8" s="4"/>
    </row>
    <row r="9" spans="1:18" ht="44.25" customHeight="1" thickBot="1" x14ac:dyDescent="0.35">
      <c r="A9" s="135" t="s">
        <v>0</v>
      </c>
      <c r="B9" s="136" t="s">
        <v>71</v>
      </c>
      <c r="C9" s="137">
        <v>585635.6</v>
      </c>
      <c r="D9" s="214">
        <v>401610.8</v>
      </c>
      <c r="E9" s="83">
        <f>SUM(D9*100/C9)</f>
        <v>68.57691028345954</v>
      </c>
      <c r="F9" s="214">
        <v>74210.600000000006</v>
      </c>
      <c r="G9" s="83">
        <f>SUM(F9*100/C9)</f>
        <v>12.671804787823692</v>
      </c>
      <c r="H9" s="84"/>
      <c r="I9" s="83">
        <f>SUM(H9*100/C9)</f>
        <v>0</v>
      </c>
      <c r="J9" s="215"/>
      <c r="K9" s="85">
        <f>SUM(J9*100/C9)</f>
        <v>0</v>
      </c>
      <c r="L9" s="215">
        <v>129133.9</v>
      </c>
      <c r="M9" s="83">
        <f>SUM(L9*100/C9)</f>
        <v>22.050213477459362</v>
      </c>
      <c r="N9" s="216">
        <v>408373.4</v>
      </c>
      <c r="O9" s="83">
        <f>SUM(N9*100/C9)</f>
        <v>69.731655657545417</v>
      </c>
      <c r="P9" s="96">
        <v>176</v>
      </c>
      <c r="Q9" s="102">
        <v>-15.465252556366286</v>
      </c>
      <c r="R9" s="18"/>
    </row>
    <row r="10" spans="1:18" ht="43.5" customHeight="1" thickBot="1" x14ac:dyDescent="0.35">
      <c r="A10" s="135" t="s">
        <v>1</v>
      </c>
      <c r="B10" s="136" t="s">
        <v>72</v>
      </c>
      <c r="C10" s="139">
        <v>313617.2</v>
      </c>
      <c r="D10" s="214">
        <v>239865.9</v>
      </c>
      <c r="E10" s="83">
        <f>SUM(D10*100/C10)</f>
        <v>76.483655870915243</v>
      </c>
      <c r="F10" s="214">
        <v>36111.300000000003</v>
      </c>
      <c r="G10" s="83">
        <f>SUM(F10*100/C10)</f>
        <v>11.514451375753627</v>
      </c>
      <c r="H10" s="84"/>
      <c r="I10" s="83">
        <f>SUM(H10*100/C10)</f>
        <v>0</v>
      </c>
      <c r="J10" s="215">
        <v>123</v>
      </c>
      <c r="K10" s="85">
        <f>SUM(J10*100/C10)</f>
        <v>3.9219787690215967E-2</v>
      </c>
      <c r="L10" s="138"/>
      <c r="M10" s="83">
        <f>SUM(L10*100/C10)</f>
        <v>0</v>
      </c>
      <c r="N10" s="216">
        <v>230948.9</v>
      </c>
      <c r="O10" s="83">
        <f>SUM(N10*100/C10)</f>
        <v>73.640380693405845</v>
      </c>
      <c r="P10" s="96">
        <v>124</v>
      </c>
      <c r="Q10" s="102">
        <v>4.0935185955570351E-2</v>
      </c>
      <c r="R10" s="6"/>
    </row>
    <row r="11" spans="1:18" ht="45.75" customHeight="1" thickBot="1" x14ac:dyDescent="0.35">
      <c r="A11" s="135" t="s">
        <v>2</v>
      </c>
      <c r="B11" s="136" t="s">
        <v>73</v>
      </c>
      <c r="C11" s="137">
        <v>126126.9</v>
      </c>
      <c r="D11" s="214">
        <v>85180.5</v>
      </c>
      <c r="E11" s="83">
        <f>SUM(D11*100/C11)</f>
        <v>67.535553478282594</v>
      </c>
      <c r="F11" s="214">
        <v>13469.6</v>
      </c>
      <c r="G11" s="140">
        <f>SUM(F11*100/C11)</f>
        <v>10.679403045662742</v>
      </c>
      <c r="H11" s="141"/>
      <c r="I11" s="140">
        <f>SUM(H11*100/C11)</f>
        <v>0</v>
      </c>
      <c r="J11" s="215">
        <v>3108.6</v>
      </c>
      <c r="K11" s="142">
        <f>SUM(J11*100/C11)</f>
        <v>2.4646605918325117</v>
      </c>
      <c r="L11" s="138"/>
      <c r="M11" s="140">
        <f>SUM(L11*100/C11)</f>
        <v>0</v>
      </c>
      <c r="N11" s="216">
        <v>75524.5</v>
      </c>
      <c r="O11" s="140">
        <f>SUM(N11*100/C11)</f>
        <v>59.879771880542535</v>
      </c>
      <c r="P11" s="96">
        <v>25</v>
      </c>
      <c r="Q11" s="102">
        <v>1.8924299150762487</v>
      </c>
      <c r="R11" s="6"/>
    </row>
    <row r="12" spans="1:18" ht="29.25" customHeight="1" x14ac:dyDescent="0.3">
      <c r="A12" s="86"/>
      <c r="B12" s="87" t="s">
        <v>17</v>
      </c>
      <c r="C12" s="88">
        <v>1025379.7000000001</v>
      </c>
      <c r="D12" s="88">
        <v>726657.2</v>
      </c>
      <c r="E12" s="83">
        <v>70.867133414090404</v>
      </c>
      <c r="F12" s="88">
        <v>123791.50000000001</v>
      </c>
      <c r="G12" s="140">
        <v>12.07274729546528</v>
      </c>
      <c r="H12" s="88"/>
      <c r="I12" s="140">
        <v>0</v>
      </c>
      <c r="J12" s="88">
        <v>3231.6</v>
      </c>
      <c r="K12" s="142">
        <v>0.31516130073571769</v>
      </c>
      <c r="L12" s="88">
        <v>129133.9</v>
      </c>
      <c r="M12" s="140">
        <v>12.593764046625848</v>
      </c>
      <c r="N12" s="137">
        <v>714846.8</v>
      </c>
      <c r="O12" s="140">
        <v>69.715325942185117</v>
      </c>
      <c r="P12" s="89">
        <v>325</v>
      </c>
      <c r="Q12" s="131">
        <v>-4.5110000000000001</v>
      </c>
      <c r="R12" s="9"/>
    </row>
    <row r="14" spans="1:18" s="10" customFormat="1" ht="16.5" x14ac:dyDescent="0.3"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1:18" x14ac:dyDescent="0.3"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18" x14ac:dyDescent="0.3"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</sheetData>
  <protectedRanges>
    <protectedRange sqref="D9" name="Range2_1_2_1_3"/>
    <protectedRange sqref="F9" name="Range2_1_2_1_4"/>
    <protectedRange sqref="D10" name="Range2_1_2_1_2_4"/>
    <protectedRange sqref="F10" name="Range2_1_2_1_2_5"/>
    <protectedRange sqref="D11" name="Range2_1_2_1_2_6"/>
    <protectedRange sqref="F11" name="Range2_1_2_1_2_7"/>
  </protectedRanges>
  <mergeCells count="20">
    <mergeCell ref="O5:O6"/>
    <mergeCell ref="F5:F7"/>
    <mergeCell ref="G5:G7"/>
    <mergeCell ref="H5:H7"/>
    <mergeCell ref="I5:I7"/>
    <mergeCell ref="P5:P7"/>
    <mergeCell ref="J5:J7"/>
    <mergeCell ref="K5:K6"/>
    <mergeCell ref="J1:P1"/>
    <mergeCell ref="A2:P2"/>
    <mergeCell ref="N3:Q3"/>
    <mergeCell ref="A5:A7"/>
    <mergeCell ref="B5:B7"/>
    <mergeCell ref="C5:C7"/>
    <mergeCell ref="D5:D7"/>
    <mergeCell ref="E5:E7"/>
    <mergeCell ref="Q5:Q6"/>
    <mergeCell ref="L5:L7"/>
    <mergeCell ref="M5:M6"/>
    <mergeCell ref="N5:N7"/>
  </mergeCells>
  <pageMargins left="0.2" right="0.2" top="0.35" bottom="0.21" header="0.31496062992125984" footer="0.31496062992125984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topLeftCell="A4" workbookViewId="0">
      <selection activeCell="M5" sqref="M5:M6"/>
    </sheetView>
  </sheetViews>
  <sheetFormatPr defaultColWidth="9" defaultRowHeight="17.25" x14ac:dyDescent="0.3"/>
  <cols>
    <col min="1" max="1" width="3.875" style="1" customWidth="1"/>
    <col min="2" max="2" width="23.375" style="1" customWidth="1"/>
    <col min="3" max="3" width="9.5" style="1" customWidth="1"/>
    <col min="4" max="4" width="10.125" style="1" customWidth="1"/>
    <col min="5" max="5" width="7.375" style="1" customWidth="1"/>
    <col min="6" max="6" width="8.75" style="1" customWidth="1"/>
    <col min="7" max="7" width="6.875" style="1" customWidth="1"/>
    <col min="8" max="8" width="9.25" style="1" customWidth="1"/>
    <col min="9" max="9" width="6.375" style="1" customWidth="1"/>
    <col min="10" max="10" width="7.5" style="1" customWidth="1"/>
    <col min="11" max="11" width="6.625" style="1" customWidth="1"/>
    <col min="12" max="12" width="6.25" style="1" customWidth="1"/>
    <col min="13" max="13" width="5.625" style="1" customWidth="1"/>
    <col min="14" max="14" width="9" style="1" customWidth="1"/>
    <col min="15" max="15" width="6.625" style="1" customWidth="1"/>
    <col min="16" max="16" width="5.875" style="1" customWidth="1"/>
    <col min="17" max="17" width="8.125" style="1" customWidth="1"/>
    <col min="18" max="18" width="9.875" style="1" customWidth="1"/>
    <col min="19" max="19" width="10.375" style="1" customWidth="1"/>
    <col min="20" max="20" width="10.875" style="1" customWidth="1"/>
    <col min="21" max="16384" width="9" style="1"/>
  </cols>
  <sheetData>
    <row r="1" spans="1:18" ht="45" customHeight="1" x14ac:dyDescent="0.3">
      <c r="J1" s="265"/>
      <c r="K1" s="265"/>
      <c r="L1" s="265"/>
      <c r="M1" s="265"/>
      <c r="N1" s="265"/>
      <c r="O1" s="265"/>
      <c r="P1" s="265"/>
      <c r="Q1" s="2"/>
      <c r="R1" s="2"/>
    </row>
    <row r="2" spans="1:18" ht="59.25" customHeight="1" x14ac:dyDescent="0.3">
      <c r="A2" s="266" t="s">
        <v>124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11"/>
    </row>
    <row r="3" spans="1:18" ht="38.25" customHeight="1" x14ac:dyDescent="0.3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272" t="s">
        <v>100</v>
      </c>
      <c r="O3" s="272"/>
      <c r="P3" s="272"/>
      <c r="Q3" s="272"/>
    </row>
    <row r="4" spans="1:18" x14ac:dyDescent="0.3">
      <c r="B4" s="3"/>
      <c r="P4" s="1" t="s">
        <v>40</v>
      </c>
      <c r="Q4" s="7"/>
    </row>
    <row r="5" spans="1:18" ht="27.75" customHeight="1" x14ac:dyDescent="0.3">
      <c r="A5" s="268" t="s">
        <v>15</v>
      </c>
      <c r="B5" s="269" t="s">
        <v>16</v>
      </c>
      <c r="C5" s="262" t="s">
        <v>30</v>
      </c>
      <c r="D5" s="264" t="s">
        <v>32</v>
      </c>
      <c r="E5" s="263" t="s">
        <v>33</v>
      </c>
      <c r="F5" s="264" t="s">
        <v>34</v>
      </c>
      <c r="G5" s="263" t="s">
        <v>33</v>
      </c>
      <c r="H5" s="264" t="s">
        <v>35</v>
      </c>
      <c r="I5" s="263" t="s">
        <v>33</v>
      </c>
      <c r="J5" s="262" t="s">
        <v>36</v>
      </c>
      <c r="K5" s="263" t="s">
        <v>33</v>
      </c>
      <c r="L5" s="262" t="s">
        <v>37</v>
      </c>
      <c r="M5" s="263" t="s">
        <v>33</v>
      </c>
      <c r="N5" s="264" t="s">
        <v>38</v>
      </c>
      <c r="O5" s="263" t="s">
        <v>33</v>
      </c>
      <c r="P5" s="262" t="s">
        <v>39</v>
      </c>
      <c r="Q5" s="263" t="s">
        <v>105</v>
      </c>
    </row>
    <row r="6" spans="1:18" ht="78" customHeight="1" x14ac:dyDescent="0.3">
      <c r="A6" s="268"/>
      <c r="B6" s="269"/>
      <c r="C6" s="262"/>
      <c r="D6" s="264"/>
      <c r="E6" s="263"/>
      <c r="F6" s="264"/>
      <c r="G6" s="263"/>
      <c r="H6" s="264"/>
      <c r="I6" s="263"/>
      <c r="J6" s="262"/>
      <c r="K6" s="263"/>
      <c r="L6" s="262"/>
      <c r="M6" s="263"/>
      <c r="N6" s="264"/>
      <c r="O6" s="263"/>
      <c r="P6" s="262"/>
      <c r="Q6" s="263"/>
    </row>
    <row r="7" spans="1:18" ht="13.5" hidden="1" customHeight="1" x14ac:dyDescent="0.3">
      <c r="A7" s="268"/>
      <c r="B7" s="269"/>
      <c r="C7" s="262"/>
      <c r="D7" s="264"/>
      <c r="E7" s="263"/>
      <c r="F7" s="264"/>
      <c r="G7" s="263"/>
      <c r="H7" s="264"/>
      <c r="I7" s="263"/>
      <c r="J7" s="262"/>
      <c r="K7" s="20"/>
      <c r="L7" s="262"/>
      <c r="M7" s="20"/>
      <c r="N7" s="264"/>
      <c r="O7" s="20"/>
      <c r="P7" s="262"/>
      <c r="Q7" s="20"/>
    </row>
    <row r="8" spans="1:18" s="5" customFormat="1" ht="14.25" customHeight="1" thickBot="1" x14ac:dyDescent="0.35">
      <c r="A8" s="15">
        <v>1</v>
      </c>
      <c r="B8" s="15">
        <v>2</v>
      </c>
      <c r="C8" s="15">
        <v>3</v>
      </c>
      <c r="D8" s="15">
        <v>4</v>
      </c>
      <c r="E8" s="19">
        <v>5</v>
      </c>
      <c r="F8" s="15">
        <v>6</v>
      </c>
      <c r="G8" s="19">
        <v>7</v>
      </c>
      <c r="H8" s="15">
        <v>8</v>
      </c>
      <c r="I8" s="19">
        <v>9</v>
      </c>
      <c r="J8" s="15">
        <v>10</v>
      </c>
      <c r="K8" s="19">
        <v>11</v>
      </c>
      <c r="L8" s="15">
        <v>12</v>
      </c>
      <c r="M8" s="19">
        <v>13</v>
      </c>
      <c r="N8" s="15">
        <v>14</v>
      </c>
      <c r="O8" s="19">
        <v>15</v>
      </c>
      <c r="P8" s="17">
        <v>16</v>
      </c>
      <c r="Q8" s="19">
        <v>17</v>
      </c>
      <c r="R8" s="4"/>
    </row>
    <row r="9" spans="1:18" ht="49.5" customHeight="1" thickBot="1" x14ac:dyDescent="0.35">
      <c r="A9" s="111">
        <v>1</v>
      </c>
      <c r="B9" s="47" t="s">
        <v>41</v>
      </c>
      <c r="C9" s="21">
        <v>662870.9</v>
      </c>
      <c r="D9" s="214">
        <v>431309.4</v>
      </c>
      <c r="E9" s="22">
        <f>SUM(D9*100/C9)</f>
        <v>65.066878030096049</v>
      </c>
      <c r="F9" s="214">
        <v>132763</v>
      </c>
      <c r="G9" s="22">
        <f>SUM(F9*100/C9)</f>
        <v>20.028485184671705</v>
      </c>
      <c r="H9" s="214">
        <v>4365.6000000000004</v>
      </c>
      <c r="I9" s="22">
        <f>SUM(H9*100/C9)</f>
        <v>0.65858977969918431</v>
      </c>
      <c r="J9" s="215">
        <v>10513.6</v>
      </c>
      <c r="K9" s="22">
        <f>SUM(J9*100/C9)</f>
        <v>1.5860705304758438</v>
      </c>
      <c r="L9" s="21"/>
      <c r="M9" s="22"/>
      <c r="N9" s="216">
        <v>446962.8</v>
      </c>
      <c r="O9" s="22">
        <f>SUM(N9*100/C9)</f>
        <v>67.428333330064717</v>
      </c>
      <c r="P9" s="223">
        <v>155</v>
      </c>
      <c r="Q9" s="102">
        <v>1.3059825131555043</v>
      </c>
      <c r="R9" s="18"/>
    </row>
    <row r="10" spans="1:18" ht="45.75" customHeight="1" thickBot="1" x14ac:dyDescent="0.35">
      <c r="A10" s="25" t="s">
        <v>1</v>
      </c>
      <c r="B10" s="47" t="s">
        <v>42</v>
      </c>
      <c r="C10" s="21">
        <v>584413</v>
      </c>
      <c r="D10" s="214">
        <v>341454.7</v>
      </c>
      <c r="E10" s="22">
        <f>SUM(D10*100/C10)</f>
        <v>58.426951488074359</v>
      </c>
      <c r="F10" s="214">
        <v>99805.7</v>
      </c>
      <c r="G10" s="22">
        <f>SUM(F10*100/C10)</f>
        <v>17.077939744666871</v>
      </c>
      <c r="H10" s="214">
        <v>2846</v>
      </c>
      <c r="I10" s="22">
        <f>SUM(H10*100/C10)</f>
        <v>0.48698437577535064</v>
      </c>
      <c r="J10" s="215">
        <v>2715.6</v>
      </c>
      <c r="K10" s="22">
        <f>SUM(J10*100/C10)</f>
        <v>0.46467138821347231</v>
      </c>
      <c r="L10" s="23"/>
      <c r="M10" s="22"/>
      <c r="N10" s="216">
        <v>338934.9</v>
      </c>
      <c r="O10" s="22">
        <f>SUM(N10*100/C10)</f>
        <v>57.995783803577268</v>
      </c>
      <c r="P10" s="223">
        <v>166</v>
      </c>
      <c r="Q10" s="102">
        <v>0.41633474564577877</v>
      </c>
      <c r="R10" s="6"/>
    </row>
    <row r="11" spans="1:18" s="14" customFormat="1" ht="42.75" customHeight="1" thickBot="1" x14ac:dyDescent="0.35">
      <c r="A11" s="25" t="s">
        <v>2</v>
      </c>
      <c r="B11" s="47" t="s">
        <v>43</v>
      </c>
      <c r="C11" s="21">
        <v>458458.9</v>
      </c>
      <c r="D11" s="214">
        <v>265660.09999999998</v>
      </c>
      <c r="E11" s="22">
        <f>SUM(D11*100/C11)</f>
        <v>57.946328449507675</v>
      </c>
      <c r="F11" s="214">
        <v>142711.29999999999</v>
      </c>
      <c r="G11" s="22">
        <f>SUM(F11*100/C11)</f>
        <v>31.128482836738467</v>
      </c>
      <c r="H11" s="21"/>
      <c r="I11" s="22">
        <f>SUM(H11*100/C11)</f>
        <v>0</v>
      </c>
      <c r="J11" s="215">
        <v>1838.9</v>
      </c>
      <c r="K11" s="22">
        <f>SUM(J11*100/C11)</f>
        <v>0.4011046573640516</v>
      </c>
      <c r="L11" s="204"/>
      <c r="M11" s="22">
        <f>SUM(L11*100/C11)</f>
        <v>0</v>
      </c>
      <c r="N11" s="216">
        <v>233292.3</v>
      </c>
      <c r="O11" s="22">
        <f>SUM(N11*100/C11)</f>
        <v>50.886197214188662</v>
      </c>
      <c r="P11" s="223">
        <v>89</v>
      </c>
      <c r="Q11" s="102">
        <v>4.2014521958865121</v>
      </c>
      <c r="R11" s="30"/>
    </row>
    <row r="12" spans="1:18" ht="29.25" customHeight="1" thickBot="1" x14ac:dyDescent="0.35">
      <c r="A12" s="16"/>
      <c r="B12" s="26" t="s">
        <v>17</v>
      </c>
      <c r="C12" s="27">
        <v>1705742.7999999998</v>
      </c>
      <c r="D12" s="27">
        <v>1038424.2000000001</v>
      </c>
      <c r="E12" s="22">
        <v>60.878123008931951</v>
      </c>
      <c r="F12" s="27">
        <v>375280</v>
      </c>
      <c r="G12" s="22">
        <v>22.000972245053596</v>
      </c>
      <c r="H12" s="27">
        <v>7211.6</v>
      </c>
      <c r="I12" s="22">
        <v>0.42278355212755409</v>
      </c>
      <c r="J12" s="27">
        <v>15068.1</v>
      </c>
      <c r="K12" s="22">
        <v>0.8833746799341613</v>
      </c>
      <c r="L12" s="27"/>
      <c r="M12" s="22">
        <v>0</v>
      </c>
      <c r="N12" s="27">
        <v>1019190</v>
      </c>
      <c r="O12" s="22">
        <v>59.750508693338766</v>
      </c>
      <c r="P12" s="27">
        <v>410</v>
      </c>
      <c r="Q12" s="144">
        <v>1.9750000000000001</v>
      </c>
      <c r="R12" s="9"/>
    </row>
    <row r="14" spans="1:18" s="10" customFormat="1" ht="16.5" x14ac:dyDescent="0.3"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</row>
  </sheetData>
  <protectedRanges>
    <protectedRange sqref="D9" name="Range2_1_2_1_3"/>
    <protectedRange sqref="F9" name="Range2_1_2_1_4"/>
    <protectedRange sqref="H9" name="Range2_1_2_1_5"/>
    <protectedRange sqref="D10" name="Range2_1_2_1_2_6"/>
    <protectedRange sqref="F10" name="Range2_1_2_1_2_7"/>
    <protectedRange sqref="H10" name="Range2_1_2_1_2_8"/>
    <protectedRange sqref="D11" name="Range2_1_2_1_2_9"/>
    <protectedRange sqref="F11" name="Range2_1_2_1_2_10"/>
  </protectedRanges>
  <mergeCells count="20">
    <mergeCell ref="P5:P7"/>
    <mergeCell ref="Q5:Q6"/>
    <mergeCell ref="H5:H7"/>
    <mergeCell ref="I5:I7"/>
    <mergeCell ref="J5:J7"/>
    <mergeCell ref="K5:K6"/>
    <mergeCell ref="L5:L7"/>
    <mergeCell ref="M5:M6"/>
    <mergeCell ref="J1:P1"/>
    <mergeCell ref="A2:P2"/>
    <mergeCell ref="N3:Q3"/>
    <mergeCell ref="A5:A7"/>
    <mergeCell ref="B5:B7"/>
    <mergeCell ref="C5:C7"/>
    <mergeCell ref="D5:D7"/>
    <mergeCell ref="E5:E7"/>
    <mergeCell ref="F5:F7"/>
    <mergeCell ref="G5:G7"/>
    <mergeCell ref="N5:N7"/>
    <mergeCell ref="O5:O6"/>
  </mergeCells>
  <pageMargins left="0.2" right="0.2" top="0.28999999999999998" bottom="0.27" header="0.31496062992125984" footer="0.31496062992125984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tabSelected="1" topLeftCell="A10" workbookViewId="0">
      <selection activeCell="L28" sqref="L28"/>
    </sheetView>
  </sheetViews>
  <sheetFormatPr defaultColWidth="9" defaultRowHeight="17.25" x14ac:dyDescent="0.3"/>
  <cols>
    <col min="1" max="1" width="2.875" style="1" customWidth="1"/>
    <col min="2" max="2" width="14" style="1" customWidth="1"/>
    <col min="3" max="3" width="5.75" style="1" customWidth="1"/>
    <col min="4" max="4" width="13.125" style="1" customWidth="1"/>
    <col min="5" max="5" width="14.375" style="1" customWidth="1"/>
    <col min="6" max="6" width="9.625" style="1" customWidth="1"/>
    <col min="7" max="7" width="10.75" style="1" customWidth="1"/>
    <col min="8" max="8" width="7.75" style="1" customWidth="1"/>
    <col min="9" max="9" width="7.875" style="1" customWidth="1"/>
    <col min="10" max="10" width="6.75" style="1" customWidth="1"/>
    <col min="11" max="11" width="10.625" style="1" customWidth="1"/>
    <col min="12" max="12" width="7.25" style="1" customWidth="1"/>
    <col min="13" max="13" width="12.5" style="1" customWidth="1"/>
    <col min="14" max="14" width="9" style="1" customWidth="1"/>
    <col min="15" max="15" width="10.75" style="1" customWidth="1"/>
    <col min="16" max="16" width="7.375" style="1" customWidth="1"/>
    <col min="17" max="17" width="8.25" style="1" customWidth="1"/>
    <col min="18" max="18" width="6.375" style="1" customWidth="1"/>
    <col min="19" max="19" width="26.25" style="1" customWidth="1"/>
    <col min="20" max="20" width="10.375" style="1" customWidth="1"/>
    <col min="21" max="21" width="10.875" style="1" customWidth="1"/>
    <col min="22" max="16384" width="9" style="1"/>
  </cols>
  <sheetData>
    <row r="1" spans="1:24" ht="59.25" customHeight="1" x14ac:dyDescent="0.3">
      <c r="A1" s="266" t="s">
        <v>135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11"/>
    </row>
    <row r="2" spans="1:24" x14ac:dyDescent="0.3">
      <c r="B2" s="3"/>
      <c r="C2" s="3"/>
      <c r="Q2" s="1" t="s">
        <v>40</v>
      </c>
      <c r="R2" s="7"/>
    </row>
    <row r="3" spans="1:24" ht="27.75" customHeight="1" x14ac:dyDescent="0.3">
      <c r="A3" s="268" t="s">
        <v>15</v>
      </c>
      <c r="B3" s="276" t="s">
        <v>16</v>
      </c>
      <c r="C3" s="262" t="s">
        <v>86</v>
      </c>
      <c r="D3" s="262" t="s">
        <v>30</v>
      </c>
      <c r="E3" s="264" t="s">
        <v>32</v>
      </c>
      <c r="F3" s="263" t="s">
        <v>33</v>
      </c>
      <c r="G3" s="264" t="s">
        <v>34</v>
      </c>
      <c r="H3" s="263" t="s">
        <v>33</v>
      </c>
      <c r="I3" s="264" t="s">
        <v>35</v>
      </c>
      <c r="J3" s="263" t="s">
        <v>33</v>
      </c>
      <c r="K3" s="262" t="s">
        <v>36</v>
      </c>
      <c r="L3" s="263" t="s">
        <v>33</v>
      </c>
      <c r="M3" s="262" t="s">
        <v>37</v>
      </c>
      <c r="N3" s="263" t="s">
        <v>33</v>
      </c>
      <c r="O3" s="264" t="s">
        <v>38</v>
      </c>
      <c r="P3" s="263" t="s">
        <v>33</v>
      </c>
      <c r="Q3" s="262" t="s">
        <v>39</v>
      </c>
      <c r="R3" s="263" t="s">
        <v>105</v>
      </c>
    </row>
    <row r="4" spans="1:24" ht="72" customHeight="1" x14ac:dyDescent="0.3">
      <c r="A4" s="268"/>
      <c r="B4" s="277"/>
      <c r="C4" s="262"/>
      <c r="D4" s="262"/>
      <c r="E4" s="264"/>
      <c r="F4" s="263"/>
      <c r="G4" s="264"/>
      <c r="H4" s="263"/>
      <c r="I4" s="264"/>
      <c r="J4" s="263"/>
      <c r="K4" s="262"/>
      <c r="L4" s="263"/>
      <c r="M4" s="262"/>
      <c r="N4" s="263"/>
      <c r="O4" s="264"/>
      <c r="P4" s="263"/>
      <c r="Q4" s="262"/>
      <c r="R4" s="263"/>
    </row>
    <row r="5" spans="1:24" ht="13.5" hidden="1" customHeight="1" x14ac:dyDescent="0.3">
      <c r="A5" s="268"/>
      <c r="B5" s="278"/>
      <c r="C5" s="43"/>
      <c r="D5" s="262"/>
      <c r="E5" s="264"/>
      <c r="F5" s="263"/>
      <c r="G5" s="264"/>
      <c r="H5" s="263"/>
      <c r="I5" s="264"/>
      <c r="J5" s="263"/>
      <c r="K5" s="262"/>
      <c r="L5" s="20"/>
      <c r="M5" s="262"/>
      <c r="N5" s="20"/>
      <c r="O5" s="264"/>
      <c r="P5" s="20"/>
      <c r="Q5" s="262"/>
      <c r="R5" s="20"/>
    </row>
    <row r="6" spans="1:24" s="5" customFormat="1" ht="14.25" customHeight="1" x14ac:dyDescent="0.3">
      <c r="A6" s="15">
        <v>1</v>
      </c>
      <c r="B6" s="15">
        <v>2</v>
      </c>
      <c r="C6" s="15">
        <v>3</v>
      </c>
      <c r="D6" s="15">
        <v>4</v>
      </c>
      <c r="E6" s="15">
        <v>5</v>
      </c>
      <c r="F6" s="19">
        <v>6</v>
      </c>
      <c r="G6" s="15">
        <v>7</v>
      </c>
      <c r="H6" s="19">
        <v>8</v>
      </c>
      <c r="I6" s="15">
        <v>9</v>
      </c>
      <c r="J6" s="19">
        <v>10</v>
      </c>
      <c r="K6" s="15">
        <v>11</v>
      </c>
      <c r="L6" s="19">
        <v>12</v>
      </c>
      <c r="M6" s="15">
        <v>13</v>
      </c>
      <c r="N6" s="19">
        <v>14</v>
      </c>
      <c r="O6" s="15">
        <v>15</v>
      </c>
      <c r="P6" s="19">
        <v>16</v>
      </c>
      <c r="Q6" s="17">
        <v>17</v>
      </c>
      <c r="R6" s="19">
        <v>18</v>
      </c>
      <c r="S6" s="4"/>
    </row>
    <row r="7" spans="1:24" ht="37.9" customHeight="1" x14ac:dyDescent="0.3">
      <c r="A7" s="25" t="s">
        <v>0</v>
      </c>
      <c r="B7" s="24" t="s">
        <v>85</v>
      </c>
      <c r="C7" s="47">
        <v>14</v>
      </c>
      <c r="D7" s="186">
        <v>32216108.246000003</v>
      </c>
      <c r="E7" s="186">
        <v>8455890.3999999985</v>
      </c>
      <c r="F7" s="178">
        <v>26.247398771544336</v>
      </c>
      <c r="G7" s="186">
        <v>2724683.5</v>
      </c>
      <c r="H7" s="182">
        <v>8.457519074602379</v>
      </c>
      <c r="I7" s="187">
        <v>9356791</v>
      </c>
      <c r="J7" s="182">
        <v>29.043827791216067</v>
      </c>
      <c r="K7" s="188">
        <v>584359.39999999991</v>
      </c>
      <c r="L7" s="178">
        <v>1.8138733441602302</v>
      </c>
      <c r="M7" s="189">
        <v>266279.8</v>
      </c>
      <c r="N7" s="182">
        <v>0.82654241774551296</v>
      </c>
      <c r="O7" s="189">
        <v>16120834.699999999</v>
      </c>
      <c r="P7" s="178">
        <v>50.039671387066392</v>
      </c>
      <c r="Q7" s="188">
        <v>4659</v>
      </c>
      <c r="R7" s="287">
        <v>3.1280000000000001</v>
      </c>
      <c r="S7" s="60"/>
    </row>
    <row r="8" spans="1:24" ht="33.75" customHeight="1" x14ac:dyDescent="0.3">
      <c r="A8" s="25" t="s">
        <v>1</v>
      </c>
      <c r="B8" s="24" t="s">
        <v>87</v>
      </c>
      <c r="C8" s="47">
        <v>5</v>
      </c>
      <c r="D8" s="197">
        <v>3758640.3999999994</v>
      </c>
      <c r="E8" s="197">
        <v>2900421.6999999997</v>
      </c>
      <c r="F8" s="22">
        <v>77.166778178620135</v>
      </c>
      <c r="G8" s="197">
        <v>567451.6</v>
      </c>
      <c r="H8" s="22">
        <v>15.097256976219382</v>
      </c>
      <c r="I8" s="197">
        <v>22188.3</v>
      </c>
      <c r="J8" s="22">
        <v>0.59032782173043219</v>
      </c>
      <c r="K8" s="197">
        <v>81025.8</v>
      </c>
      <c r="L8" s="22">
        <v>2.1557209888980071</v>
      </c>
      <c r="M8" s="197">
        <v>10505</v>
      </c>
      <c r="N8" s="22">
        <v>0.27948936003561292</v>
      </c>
      <c r="O8" s="197">
        <v>2269589.6</v>
      </c>
      <c r="P8" s="22">
        <v>60.383259861730863</v>
      </c>
      <c r="Q8" s="198">
        <v>1309</v>
      </c>
      <c r="R8" s="221">
        <v>0.95599999999999996</v>
      </c>
      <c r="S8" s="9"/>
    </row>
    <row r="9" spans="1:24" s="58" customFormat="1" ht="38.25" customHeight="1" thickBot="1" x14ac:dyDescent="0.35">
      <c r="A9" s="25" t="s">
        <v>2</v>
      </c>
      <c r="B9" s="24" t="s">
        <v>88</v>
      </c>
      <c r="C9" s="47">
        <v>4</v>
      </c>
      <c r="D9" s="201">
        <v>2733428.1999999997</v>
      </c>
      <c r="E9" s="201">
        <v>2044275.4</v>
      </c>
      <c r="F9" s="64">
        <v>74.787967724925068</v>
      </c>
      <c r="G9" s="201">
        <v>273278.5</v>
      </c>
      <c r="H9" s="65">
        <v>9.9976469109377017</v>
      </c>
      <c r="I9" s="201">
        <v>3362</v>
      </c>
      <c r="J9" s="65">
        <v>0.12299573114816041</v>
      </c>
      <c r="K9" s="201">
        <v>7006.8</v>
      </c>
      <c r="L9" s="65">
        <v>0.25633744467844449</v>
      </c>
      <c r="M9" s="201">
        <v>1290.0999999999999</v>
      </c>
      <c r="N9" s="65">
        <v>0.1</v>
      </c>
      <c r="O9" s="201">
        <v>1712102.4000000001</v>
      </c>
      <c r="P9" s="65">
        <v>62.635718765175547</v>
      </c>
      <c r="Q9" s="202">
        <v>730</v>
      </c>
      <c r="R9" s="288">
        <v>0.92400000000000004</v>
      </c>
      <c r="S9" s="1"/>
    </row>
    <row r="10" spans="1:24" s="14" customFormat="1" ht="32.25" customHeight="1" thickBot="1" x14ac:dyDescent="0.35">
      <c r="A10" s="112" t="s">
        <v>3</v>
      </c>
      <c r="B10" s="113" t="s">
        <v>89</v>
      </c>
      <c r="C10" s="114">
        <v>6</v>
      </c>
      <c r="D10" s="171">
        <v>5305299.7999999989</v>
      </c>
      <c r="E10" s="171">
        <v>3773469.0999999996</v>
      </c>
      <c r="F10" s="64">
        <v>71.12640646622836</v>
      </c>
      <c r="G10" s="171">
        <v>420725</v>
      </c>
      <c r="H10" s="64">
        <v>7.930277568856714</v>
      </c>
      <c r="I10" s="27">
        <v>9525</v>
      </c>
      <c r="J10" s="64">
        <v>0.17953745045661701</v>
      </c>
      <c r="K10" s="27">
        <v>10597</v>
      </c>
      <c r="L10" s="64">
        <v>0.19974366010380792</v>
      </c>
      <c r="M10" s="27">
        <v>22.5</v>
      </c>
      <c r="N10" s="251">
        <v>4.2410421367704808E-4</v>
      </c>
      <c r="O10" s="27">
        <v>3607443.3</v>
      </c>
      <c r="P10" s="64">
        <v>67.996973516934915</v>
      </c>
      <c r="Q10" s="29">
        <v>1509</v>
      </c>
      <c r="R10" s="289">
        <v>1.1619999999999999</v>
      </c>
    </row>
    <row r="11" spans="1:24" s="56" customFormat="1" ht="30.75" customHeight="1" x14ac:dyDescent="0.3">
      <c r="A11" s="112" t="s">
        <v>4</v>
      </c>
      <c r="B11" s="113" t="s">
        <v>90</v>
      </c>
      <c r="C11" s="114">
        <v>8</v>
      </c>
      <c r="D11" s="76">
        <v>4421417.0999999996</v>
      </c>
      <c r="E11" s="76">
        <v>3356286</v>
      </c>
      <c r="F11" s="64">
        <v>75.909734912817896</v>
      </c>
      <c r="G11" s="76">
        <v>559236.60000000009</v>
      </c>
      <c r="H11" s="65">
        <v>12.648356564233673</v>
      </c>
      <c r="I11" s="76">
        <v>1045</v>
      </c>
      <c r="J11" s="65">
        <v>2.3634956312988432E-2</v>
      </c>
      <c r="K11" s="76">
        <v>33213.935421999988</v>
      </c>
      <c r="L11" s="65">
        <v>0.75120565806831452</v>
      </c>
      <c r="M11" s="207"/>
      <c r="N11" s="65"/>
      <c r="O11" s="76">
        <v>2779607.1</v>
      </c>
      <c r="P11" s="65">
        <v>62.8668826562416</v>
      </c>
      <c r="Q11" s="77">
        <v>1188</v>
      </c>
      <c r="R11" s="290">
        <v>2.2650000000000001</v>
      </c>
      <c r="S11" s="14"/>
      <c r="T11" s="14"/>
      <c r="U11" s="14"/>
      <c r="V11" s="14"/>
      <c r="W11" s="14"/>
      <c r="X11" s="14"/>
    </row>
    <row r="12" spans="1:24" s="14" customFormat="1" ht="31.5" customHeight="1" x14ac:dyDescent="0.3">
      <c r="A12" s="25" t="s">
        <v>5</v>
      </c>
      <c r="B12" s="24" t="s">
        <v>91</v>
      </c>
      <c r="C12" s="47">
        <v>12</v>
      </c>
      <c r="D12" s="92">
        <v>7993089.9799999995</v>
      </c>
      <c r="E12" s="92">
        <v>4993575.4799999986</v>
      </c>
      <c r="F12" s="22">
        <v>62.473655275928714</v>
      </c>
      <c r="G12" s="92">
        <v>1151032.7000000002</v>
      </c>
      <c r="H12" s="22">
        <v>14.400347085796227</v>
      </c>
      <c r="I12" s="93">
        <v>20859.900000000001</v>
      </c>
      <c r="J12" s="22">
        <v>0.2609741670892588</v>
      </c>
      <c r="K12" s="31">
        <v>35566.6</v>
      </c>
      <c r="L12" s="22">
        <v>0.44496684122152225</v>
      </c>
      <c r="M12" s="92">
        <v>169536.1</v>
      </c>
      <c r="N12" s="22">
        <v>2.12103329781357</v>
      </c>
      <c r="O12" s="92">
        <v>5028016.9000000004</v>
      </c>
      <c r="P12" s="22">
        <v>62.904545208184942</v>
      </c>
      <c r="Q12" s="211">
        <v>1863</v>
      </c>
      <c r="R12" s="291">
        <v>0.434</v>
      </c>
      <c r="S12" s="1"/>
    </row>
    <row r="13" spans="1:24" s="14" customFormat="1" ht="30" customHeight="1" x14ac:dyDescent="0.3">
      <c r="A13" s="25" t="s">
        <v>6</v>
      </c>
      <c r="B13" s="24" t="s">
        <v>92</v>
      </c>
      <c r="C13" s="47">
        <v>7</v>
      </c>
      <c r="D13" s="92">
        <v>4848134.5</v>
      </c>
      <c r="E13" s="105">
        <v>3335494.4</v>
      </c>
      <c r="F13" s="90">
        <v>68.799543412007239</v>
      </c>
      <c r="G13" s="106">
        <v>705623.8</v>
      </c>
      <c r="H13" s="90">
        <v>14.554542577150036</v>
      </c>
      <c r="I13" s="92">
        <v>23330</v>
      </c>
      <c r="J13" s="90">
        <v>0.48121602236901639</v>
      </c>
      <c r="K13" s="107">
        <v>141320.4</v>
      </c>
      <c r="L13" s="90">
        <v>2.9149438820230751</v>
      </c>
      <c r="M13" s="94"/>
      <c r="N13" s="90">
        <v>0</v>
      </c>
      <c r="O13" s="92">
        <v>3135247.3999999994</v>
      </c>
      <c r="P13" s="90">
        <v>64.66915057740249</v>
      </c>
      <c r="Q13" s="93">
        <v>1357</v>
      </c>
      <c r="R13" s="291">
        <v>1.946</v>
      </c>
      <c r="S13" s="1"/>
    </row>
    <row r="14" spans="1:24" s="14" customFormat="1" ht="33" customHeight="1" x14ac:dyDescent="0.3">
      <c r="A14" s="25" t="s">
        <v>7</v>
      </c>
      <c r="B14" s="45" t="s">
        <v>94</v>
      </c>
      <c r="C14" s="59">
        <v>15</v>
      </c>
      <c r="D14" s="296">
        <v>7392507.169999999</v>
      </c>
      <c r="E14" s="27">
        <v>4565071.0999999996</v>
      </c>
      <c r="F14" s="155">
        <v>61.752677339641998</v>
      </c>
      <c r="G14" s="27">
        <v>1112060.07</v>
      </c>
      <c r="H14" s="152">
        <v>15.043070563569033</v>
      </c>
      <c r="I14" s="27">
        <v>31918.6</v>
      </c>
      <c r="J14" s="152">
        <v>0.43176961842567957</v>
      </c>
      <c r="K14" s="27">
        <v>22710.1</v>
      </c>
      <c r="L14" s="152">
        <v>0.30720430129795873</v>
      </c>
      <c r="M14" s="150">
        <v>280815.10000000003</v>
      </c>
      <c r="N14" s="162">
        <v>3.7986449460555622</v>
      </c>
      <c r="O14" s="150">
        <v>4406137.8999999994</v>
      </c>
      <c r="P14" s="155">
        <v>59.602754500946936</v>
      </c>
      <c r="Q14" s="29">
        <v>2085</v>
      </c>
      <c r="R14" s="289">
        <v>0.55200000000000005</v>
      </c>
      <c r="S14" s="1"/>
    </row>
    <row r="15" spans="1:24" s="14" customFormat="1" ht="31.5" customHeight="1" x14ac:dyDescent="0.3">
      <c r="A15" s="25" t="s">
        <v>8</v>
      </c>
      <c r="B15" s="45" t="s">
        <v>95</v>
      </c>
      <c r="C15" s="59">
        <v>6</v>
      </c>
      <c r="D15" s="27">
        <v>4271277.3</v>
      </c>
      <c r="E15" s="27">
        <v>2545658.9</v>
      </c>
      <c r="F15" s="22">
        <v>59.599476250347877</v>
      </c>
      <c r="G15" s="27">
        <v>625411.69999999995</v>
      </c>
      <c r="H15" s="22">
        <v>14.64226403656817</v>
      </c>
      <c r="I15" s="27"/>
      <c r="J15" s="22">
        <v>0</v>
      </c>
      <c r="K15" s="27">
        <v>45605.8</v>
      </c>
      <c r="L15" s="22">
        <v>1.6752469412797359</v>
      </c>
      <c r="M15" s="27">
        <v>2942</v>
      </c>
      <c r="N15" s="44">
        <v>6.8878693499951404E-2</v>
      </c>
      <c r="O15" s="27">
        <v>2502084.1</v>
      </c>
      <c r="P15" s="22">
        <v>58.579294301496184</v>
      </c>
      <c r="Q15" s="29">
        <v>1114</v>
      </c>
      <c r="R15" s="292">
        <v>1.825</v>
      </c>
      <c r="S15" s="98"/>
      <c r="T15" s="99"/>
      <c r="U15" s="99"/>
    </row>
    <row r="16" spans="1:24" s="14" customFormat="1" ht="36.75" customHeight="1" thickBot="1" x14ac:dyDescent="0.35">
      <c r="A16" s="25" t="s">
        <v>9</v>
      </c>
      <c r="B16" s="45" t="s">
        <v>96</v>
      </c>
      <c r="C16" s="59">
        <v>3</v>
      </c>
      <c r="D16" s="88">
        <v>1025379.7000000001</v>
      </c>
      <c r="E16" s="88">
        <v>726657.2</v>
      </c>
      <c r="F16" s="83">
        <v>70.867133414090404</v>
      </c>
      <c r="G16" s="88">
        <v>123791.50000000001</v>
      </c>
      <c r="H16" s="140">
        <v>12.07274729546528</v>
      </c>
      <c r="I16" s="88"/>
      <c r="J16" s="140">
        <v>0</v>
      </c>
      <c r="K16" s="88">
        <v>3231.6</v>
      </c>
      <c r="L16" s="142">
        <v>0.31516130073571769</v>
      </c>
      <c r="M16" s="88">
        <v>129133.9</v>
      </c>
      <c r="N16" s="140">
        <v>12.593764046625848</v>
      </c>
      <c r="O16" s="137">
        <v>714846.8</v>
      </c>
      <c r="P16" s="140">
        <v>69.715325942185117</v>
      </c>
      <c r="Q16" s="89">
        <v>325</v>
      </c>
      <c r="R16" s="293">
        <v>-4.5110000000000001</v>
      </c>
      <c r="S16" s="100"/>
      <c r="T16" s="101"/>
      <c r="U16" s="99"/>
    </row>
    <row r="17" spans="1:19" s="14" customFormat="1" ht="32.25" customHeight="1" thickBot="1" x14ac:dyDescent="0.35">
      <c r="A17" s="25" t="s">
        <v>10</v>
      </c>
      <c r="B17" s="45" t="s">
        <v>93</v>
      </c>
      <c r="C17" s="59">
        <v>3</v>
      </c>
      <c r="D17" s="27">
        <v>1705742.7999999998</v>
      </c>
      <c r="E17" s="27">
        <v>1038424.2000000001</v>
      </c>
      <c r="F17" s="22">
        <v>60.878123008931951</v>
      </c>
      <c r="G17" s="27">
        <v>375280</v>
      </c>
      <c r="H17" s="22">
        <v>22.000972245053596</v>
      </c>
      <c r="I17" s="27">
        <v>7211.6</v>
      </c>
      <c r="J17" s="22">
        <v>0.42278355212755409</v>
      </c>
      <c r="K17" s="27">
        <v>15068.1</v>
      </c>
      <c r="L17" s="22">
        <v>0.8833746799341613</v>
      </c>
      <c r="M17" s="27"/>
      <c r="N17" s="22">
        <v>0</v>
      </c>
      <c r="O17" s="27">
        <v>1019190</v>
      </c>
      <c r="P17" s="22">
        <v>59.750508693338766</v>
      </c>
      <c r="Q17" s="27">
        <v>410</v>
      </c>
      <c r="R17" s="294">
        <v>1.9750000000000001</v>
      </c>
      <c r="S17" s="1"/>
    </row>
    <row r="18" spans="1:19" s="14" customFormat="1" x14ac:dyDescent="0.3">
      <c r="A18" s="117"/>
      <c r="B18" s="118" t="s">
        <v>17</v>
      </c>
      <c r="C18" s="119">
        <f>SUM(C7:C17)</f>
        <v>83</v>
      </c>
      <c r="D18" s="191">
        <f>SUM(D7:D17)</f>
        <v>75671025.195999995</v>
      </c>
      <c r="E18" s="191">
        <f>SUM(E7:E17)</f>
        <v>37735223.880000003</v>
      </c>
      <c r="F18" s="192">
        <f>E18*100/D18</f>
        <v>49.867467478152662</v>
      </c>
      <c r="G18" s="191">
        <f>SUM(G7:G17)</f>
        <v>8638574.9700000007</v>
      </c>
      <c r="H18" s="192">
        <f>G18*100/D18</f>
        <v>11.415961324198685</v>
      </c>
      <c r="I18" s="193">
        <f>SUM(I7:I17)</f>
        <v>9476231.4000000004</v>
      </c>
      <c r="J18" s="194">
        <f>I18*100/D18</f>
        <v>12.522932490282843</v>
      </c>
      <c r="K18" s="195">
        <f>SUM(K7:K17)</f>
        <v>979705.53542199999</v>
      </c>
      <c r="L18" s="194">
        <f>K18*100/D18</f>
        <v>1.2946904484040052</v>
      </c>
      <c r="M18" s="191">
        <f>SUM(M7:M17)</f>
        <v>860524.50000000012</v>
      </c>
      <c r="N18" s="196">
        <f>M18*100/D18</f>
        <v>1.1371915442814535</v>
      </c>
      <c r="O18" s="191">
        <f>SUM(O7:O17)</f>
        <v>43295100.199999996</v>
      </c>
      <c r="P18" s="196">
        <f>O18*100/D18</f>
        <v>57.214898420972631</v>
      </c>
      <c r="Q18" s="95">
        <f>SUM(Q7:Q17)</f>
        <v>16549</v>
      </c>
      <c r="R18" s="295">
        <v>0.96899999999999997</v>
      </c>
    </row>
    <row r="19" spans="1:19" s="10" customFormat="1" x14ac:dyDescent="0.3"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50"/>
      <c r="S19" s="1"/>
    </row>
    <row r="20" spans="1:19" x14ac:dyDescent="0.3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</row>
    <row r="21" spans="1:19" x14ac:dyDescent="0.3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</row>
  </sheetData>
  <mergeCells count="19">
    <mergeCell ref="R3:R4"/>
    <mergeCell ref="Q3:Q5"/>
    <mergeCell ref="N3:N4"/>
    <mergeCell ref="J3:J5"/>
    <mergeCell ref="K3:K5"/>
    <mergeCell ref="M3:M5"/>
    <mergeCell ref="A1:Q1"/>
    <mergeCell ref="A3:A5"/>
    <mergeCell ref="B3:B5"/>
    <mergeCell ref="D3:D5"/>
    <mergeCell ref="G3:G5"/>
    <mergeCell ref="F3:F5"/>
    <mergeCell ref="L3:L4"/>
    <mergeCell ref="C3:C4"/>
    <mergeCell ref="E3:E5"/>
    <mergeCell ref="H3:H5"/>
    <mergeCell ref="P3:P4"/>
    <mergeCell ref="I3:I5"/>
    <mergeCell ref="O3:O5"/>
  </mergeCells>
  <pageMargins left="0.2" right="0.2" top="0.35" bottom="0.25" header="0.31496062992125984" footer="0.31496062992125984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topLeftCell="A4" workbookViewId="0">
      <selection activeCell="R11" sqref="R11"/>
    </sheetView>
  </sheetViews>
  <sheetFormatPr defaultColWidth="9" defaultRowHeight="17.25" x14ac:dyDescent="0.3"/>
  <cols>
    <col min="1" max="1" width="3.875" style="1" customWidth="1"/>
    <col min="2" max="2" width="20.125" style="1" customWidth="1"/>
    <col min="3" max="3" width="9.5" style="1" customWidth="1"/>
    <col min="4" max="4" width="10.125" style="1" customWidth="1"/>
    <col min="5" max="5" width="7.375" style="1" customWidth="1"/>
    <col min="6" max="6" width="8.75" style="1" customWidth="1"/>
    <col min="7" max="7" width="6.875" style="1" customWidth="1"/>
    <col min="8" max="8" width="7.625" style="1" customWidth="1"/>
    <col min="9" max="9" width="6.375" style="1" customWidth="1"/>
    <col min="10" max="10" width="7.5" style="1" customWidth="1"/>
    <col min="11" max="11" width="6.625" style="1" customWidth="1"/>
    <col min="12" max="12" width="7" style="1" customWidth="1"/>
    <col min="13" max="13" width="5.625" style="1" customWidth="1"/>
    <col min="14" max="14" width="9" style="1" customWidth="1"/>
    <col min="15" max="15" width="6.625" style="1" customWidth="1"/>
    <col min="16" max="16" width="5.875" style="1" customWidth="1"/>
    <col min="17" max="17" width="7.125" style="1" customWidth="1"/>
    <col min="18" max="18" width="9.875" style="1" customWidth="1"/>
    <col min="19" max="19" width="10.375" style="1" customWidth="1"/>
    <col min="20" max="20" width="10.875" style="1" customWidth="1"/>
    <col min="21" max="16384" width="9" style="1"/>
  </cols>
  <sheetData>
    <row r="1" spans="1:23" ht="45" customHeight="1" x14ac:dyDescent="0.3">
      <c r="J1" s="265"/>
      <c r="K1" s="265"/>
      <c r="L1" s="265"/>
      <c r="M1" s="265"/>
      <c r="N1" s="265"/>
      <c r="O1" s="265"/>
      <c r="P1" s="265"/>
      <c r="Q1" s="2"/>
      <c r="R1" s="2"/>
    </row>
    <row r="2" spans="1:23" ht="59.25" customHeight="1" x14ac:dyDescent="0.3">
      <c r="A2" s="266" t="s">
        <v>129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11"/>
    </row>
    <row r="3" spans="1:23" ht="38.25" customHeight="1" x14ac:dyDescent="0.3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272" t="s">
        <v>140</v>
      </c>
      <c r="O3" s="272"/>
      <c r="P3" s="272"/>
      <c r="Q3" s="272"/>
    </row>
    <row r="4" spans="1:23" x14ac:dyDescent="0.3">
      <c r="B4" s="3"/>
      <c r="P4" s="1" t="s">
        <v>40</v>
      </c>
      <c r="Q4" s="7"/>
    </row>
    <row r="5" spans="1:23" ht="27.75" customHeight="1" x14ac:dyDescent="0.3">
      <c r="A5" s="273" t="s">
        <v>70</v>
      </c>
      <c r="B5" s="274" t="s">
        <v>16</v>
      </c>
      <c r="C5" s="270" t="s">
        <v>30</v>
      </c>
      <c r="D5" s="275" t="s">
        <v>32</v>
      </c>
      <c r="E5" s="271" t="s">
        <v>33</v>
      </c>
      <c r="F5" s="275" t="s">
        <v>34</v>
      </c>
      <c r="G5" s="271" t="s">
        <v>33</v>
      </c>
      <c r="H5" s="275" t="s">
        <v>35</v>
      </c>
      <c r="I5" s="271" t="s">
        <v>33</v>
      </c>
      <c r="J5" s="270" t="s">
        <v>36</v>
      </c>
      <c r="K5" s="271" t="s">
        <v>33</v>
      </c>
      <c r="L5" s="270" t="s">
        <v>37</v>
      </c>
      <c r="M5" s="271" t="s">
        <v>33</v>
      </c>
      <c r="N5" s="275" t="s">
        <v>38</v>
      </c>
      <c r="O5" s="271" t="s">
        <v>33</v>
      </c>
      <c r="P5" s="270" t="s">
        <v>39</v>
      </c>
      <c r="Q5" s="263" t="s">
        <v>105</v>
      </c>
      <c r="R5" s="52"/>
    </row>
    <row r="6" spans="1:23" ht="78" customHeight="1" x14ac:dyDescent="0.3">
      <c r="A6" s="273"/>
      <c r="B6" s="274"/>
      <c r="C6" s="270"/>
      <c r="D6" s="275"/>
      <c r="E6" s="271"/>
      <c r="F6" s="275"/>
      <c r="G6" s="271"/>
      <c r="H6" s="275"/>
      <c r="I6" s="271"/>
      <c r="J6" s="270"/>
      <c r="K6" s="271"/>
      <c r="L6" s="270"/>
      <c r="M6" s="271"/>
      <c r="N6" s="275"/>
      <c r="O6" s="271"/>
      <c r="P6" s="270"/>
      <c r="Q6" s="263"/>
      <c r="R6" s="52"/>
    </row>
    <row r="7" spans="1:23" ht="13.5" hidden="1" customHeight="1" x14ac:dyDescent="0.3">
      <c r="A7" s="273"/>
      <c r="B7" s="274"/>
      <c r="C7" s="270"/>
      <c r="D7" s="275"/>
      <c r="E7" s="271"/>
      <c r="F7" s="275"/>
      <c r="G7" s="271"/>
      <c r="H7" s="275"/>
      <c r="I7" s="271"/>
      <c r="J7" s="270"/>
      <c r="K7" s="53"/>
      <c r="L7" s="270"/>
      <c r="M7" s="53"/>
      <c r="N7" s="275"/>
      <c r="O7" s="53"/>
      <c r="P7" s="270"/>
      <c r="Q7" s="53"/>
      <c r="R7" s="52"/>
    </row>
    <row r="8" spans="1:23" s="5" customFormat="1" ht="14.25" customHeight="1" thickBot="1" x14ac:dyDescent="0.35">
      <c r="A8" s="15">
        <v>1</v>
      </c>
      <c r="B8" s="15">
        <v>2</v>
      </c>
      <c r="C8" s="61">
        <v>3</v>
      </c>
      <c r="D8" s="61">
        <v>4</v>
      </c>
      <c r="E8" s="62">
        <v>5</v>
      </c>
      <c r="F8" s="61">
        <v>6</v>
      </c>
      <c r="G8" s="62">
        <v>7</v>
      </c>
      <c r="H8" s="61">
        <v>8</v>
      </c>
      <c r="I8" s="62">
        <v>9</v>
      </c>
      <c r="J8" s="61">
        <v>10</v>
      </c>
      <c r="K8" s="62">
        <v>11</v>
      </c>
      <c r="L8" s="61">
        <v>12</v>
      </c>
      <c r="M8" s="62">
        <v>13</v>
      </c>
      <c r="N8" s="61">
        <v>14</v>
      </c>
      <c r="O8" s="62">
        <v>15</v>
      </c>
      <c r="P8" s="63">
        <v>16</v>
      </c>
      <c r="Q8" s="62">
        <v>17</v>
      </c>
      <c r="R8" s="4"/>
    </row>
    <row r="9" spans="1:23" ht="45" customHeight="1" thickBot="1" x14ac:dyDescent="0.35">
      <c r="A9" s="121" t="s">
        <v>0</v>
      </c>
      <c r="B9" s="128" t="s">
        <v>111</v>
      </c>
      <c r="C9" s="96">
        <v>1566109.9</v>
      </c>
      <c r="D9" s="214">
        <v>1318596.7</v>
      </c>
      <c r="E9" s="22">
        <f>SUM(D9*100/C9)</f>
        <v>84.195668515983456</v>
      </c>
      <c r="F9" s="214">
        <v>240425.2</v>
      </c>
      <c r="G9" s="22">
        <f>SUM(F9*100/C9)</f>
        <v>15.351745110608139</v>
      </c>
      <c r="H9" s="214">
        <v>6992</v>
      </c>
      <c r="I9" s="22">
        <f>SUM(H9*100/C9)</f>
        <v>0.44645653539384433</v>
      </c>
      <c r="J9" s="215">
        <v>54721</v>
      </c>
      <c r="K9" s="44">
        <f t="shared" ref="K9:K13" si="0">SUM(J9*100/C9)</f>
        <v>3.4940715207789697</v>
      </c>
      <c r="L9" s="174"/>
      <c r="M9" s="22"/>
      <c r="N9" s="216">
        <v>1237477</v>
      </c>
      <c r="O9" s="22">
        <f>SUM(N9*100/C9)</f>
        <v>79.01597454942339</v>
      </c>
      <c r="P9" s="96">
        <v>497</v>
      </c>
      <c r="Q9" s="102">
        <v>4.0381462059682596</v>
      </c>
      <c r="R9" s="6"/>
    </row>
    <row r="10" spans="1:23" ht="55.5" customHeight="1" thickBot="1" x14ac:dyDescent="0.35">
      <c r="A10" s="121" t="s">
        <v>1</v>
      </c>
      <c r="B10" s="128" t="s">
        <v>112</v>
      </c>
      <c r="C10" s="96">
        <v>108439.9</v>
      </c>
      <c r="D10" s="214">
        <v>94654.7</v>
      </c>
      <c r="E10" s="64">
        <f>SUM(D10*100/C10)</f>
        <v>87.287704986817587</v>
      </c>
      <c r="F10" s="214">
        <v>13785.2</v>
      </c>
      <c r="G10" s="64">
        <f>SUM(F10*100/C10)</f>
        <v>12.712295013182418</v>
      </c>
      <c r="H10" s="123"/>
      <c r="I10" s="64">
        <f>SUM(H10*100/C10)</f>
        <v>0</v>
      </c>
      <c r="J10" s="215">
        <v>90.3</v>
      </c>
      <c r="K10" s="64">
        <f t="shared" si="0"/>
        <v>8.3271932194699555E-2</v>
      </c>
      <c r="L10" s="123"/>
      <c r="M10" s="64"/>
      <c r="N10" s="216">
        <v>93533.5</v>
      </c>
      <c r="O10" s="22">
        <f>SUM(N10*100/C10)</f>
        <v>86.253768216311528</v>
      </c>
      <c r="P10" s="96">
        <v>50</v>
      </c>
      <c r="Q10" s="102">
        <v>5.3699943980789339E-2</v>
      </c>
      <c r="R10" s="18"/>
    </row>
    <row r="11" spans="1:23" ht="85.5" customHeight="1" thickBot="1" x14ac:dyDescent="0.35">
      <c r="A11" s="121" t="s">
        <v>2</v>
      </c>
      <c r="B11" s="128" t="s">
        <v>113</v>
      </c>
      <c r="C11" s="96">
        <v>753484.3</v>
      </c>
      <c r="D11" s="214">
        <v>532040.5</v>
      </c>
      <c r="E11" s="22">
        <f>SUM(D11*100/C11)</f>
        <v>70.610694874465196</v>
      </c>
      <c r="F11" s="214">
        <v>173687.5</v>
      </c>
      <c r="G11" s="22">
        <f>SUM(F11*100/C11)</f>
        <v>23.05124340347901</v>
      </c>
      <c r="H11" s="214">
        <v>13380</v>
      </c>
      <c r="I11" s="22">
        <f>SUM(H11*100/C11)</f>
        <v>1.7757503374655583</v>
      </c>
      <c r="J11" s="215">
        <v>19882.5</v>
      </c>
      <c r="K11" s="22">
        <f t="shared" si="0"/>
        <v>2.6387411124558269</v>
      </c>
      <c r="L11" s="173"/>
      <c r="M11" s="22"/>
      <c r="N11" s="216">
        <v>582300</v>
      </c>
      <c r="O11" s="22">
        <f t="shared" ref="O11:O12" si="1">SUM(N11*100/C11)</f>
        <v>77.280973206740995</v>
      </c>
      <c r="P11" s="96">
        <v>286</v>
      </c>
      <c r="Q11" s="102">
        <v>0.86215494289158501</v>
      </c>
      <c r="R11" s="6"/>
    </row>
    <row r="12" spans="1:23" ht="42" customHeight="1" thickBot="1" x14ac:dyDescent="0.35">
      <c r="A12" s="121" t="s">
        <v>3</v>
      </c>
      <c r="B12" s="128" t="s">
        <v>114</v>
      </c>
      <c r="C12" s="96">
        <v>851512</v>
      </c>
      <c r="D12" s="214">
        <v>595218</v>
      </c>
      <c r="E12" s="22">
        <f>SUM(D12*100/C12)</f>
        <v>69.901304972801327</v>
      </c>
      <c r="F12" s="214">
        <v>102530</v>
      </c>
      <c r="G12" s="22">
        <f>SUM(F12*100/C12)</f>
        <v>12.040934244027095</v>
      </c>
      <c r="H12" s="214">
        <v>595</v>
      </c>
      <c r="I12" s="22">
        <f>SUM(H12*100/C12)</f>
        <v>6.9875703454560831E-2</v>
      </c>
      <c r="J12" s="125"/>
      <c r="K12" s="22">
        <f t="shared" si="0"/>
        <v>0</v>
      </c>
      <c r="L12" s="215">
        <v>10505</v>
      </c>
      <c r="M12" s="22">
        <f>SUM(L12*100/C12)</f>
        <v>1.2336878399834648</v>
      </c>
      <c r="N12" s="216">
        <v>6684</v>
      </c>
      <c r="O12" s="22">
        <f t="shared" si="1"/>
        <v>0.7849566418324111</v>
      </c>
      <c r="P12" s="96">
        <v>295</v>
      </c>
      <c r="Q12" s="102">
        <v>-1.7893612636075771</v>
      </c>
      <c r="R12" s="6"/>
    </row>
    <row r="13" spans="1:23" s="8" customFormat="1" ht="39.75" customHeight="1" thickBot="1" x14ac:dyDescent="0.35">
      <c r="A13" s="121" t="s">
        <v>4</v>
      </c>
      <c r="B13" s="128" t="s">
        <v>115</v>
      </c>
      <c r="C13" s="96">
        <v>479094.3</v>
      </c>
      <c r="D13" s="214">
        <v>359911.8</v>
      </c>
      <c r="E13" s="22">
        <f>SUM(D13*100/C13)</f>
        <v>75.123373415212825</v>
      </c>
      <c r="F13" s="214">
        <v>37023.699999999997</v>
      </c>
      <c r="G13" s="22">
        <f>SUM(F13*100/C13)</f>
        <v>7.7278523246884792</v>
      </c>
      <c r="H13" s="214">
        <v>1221.3</v>
      </c>
      <c r="I13" s="22">
        <f>SUM(H13*100/C13)</f>
        <v>0.25491849934344868</v>
      </c>
      <c r="J13" s="215">
        <v>6332</v>
      </c>
      <c r="K13" s="22">
        <f t="shared" si="0"/>
        <v>1.3216604747750078</v>
      </c>
      <c r="L13" s="175"/>
      <c r="M13" s="22">
        <f>SUM(L13*100/C13)</f>
        <v>0</v>
      </c>
      <c r="N13" s="216">
        <v>349595.1</v>
      </c>
      <c r="O13" s="22">
        <f>SUM(N13*100/C13)</f>
        <v>72.969997764531954</v>
      </c>
      <c r="P13" s="96">
        <v>181</v>
      </c>
      <c r="Q13" s="102">
        <v>1.6158048785466943</v>
      </c>
      <c r="R13" s="6"/>
      <c r="S13" s="1"/>
      <c r="T13" s="1"/>
      <c r="U13" s="1"/>
      <c r="V13" s="1"/>
      <c r="W13" s="1"/>
    </row>
    <row r="14" spans="1:23" ht="21.75" customHeight="1" x14ac:dyDescent="0.3">
      <c r="A14" s="16"/>
      <c r="B14" s="51" t="s">
        <v>17</v>
      </c>
      <c r="C14" s="197">
        <v>3758640.3999999994</v>
      </c>
      <c r="D14" s="197">
        <v>2900421.6999999997</v>
      </c>
      <c r="E14" s="22">
        <v>77.166778178620135</v>
      </c>
      <c r="F14" s="197">
        <v>567451.6</v>
      </c>
      <c r="G14" s="22">
        <v>15.097256976219382</v>
      </c>
      <c r="H14" s="197">
        <v>22188.3</v>
      </c>
      <c r="I14" s="22">
        <v>0.59032782173043219</v>
      </c>
      <c r="J14" s="197">
        <v>81025.8</v>
      </c>
      <c r="K14" s="22">
        <v>2.1557209888980071</v>
      </c>
      <c r="L14" s="197">
        <v>10505</v>
      </c>
      <c r="M14" s="22">
        <v>0.27948936003561292</v>
      </c>
      <c r="N14" s="197">
        <v>2269589.6</v>
      </c>
      <c r="O14" s="22">
        <v>60.383259861730863</v>
      </c>
      <c r="P14" s="198">
        <v>1309</v>
      </c>
      <c r="Q14" s="172">
        <v>0.95599999999999996</v>
      </c>
      <c r="R14" s="9"/>
    </row>
    <row r="16" spans="1:23" s="10" customFormat="1" ht="16.5" x14ac:dyDescent="0.3"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2:17" x14ac:dyDescent="0.3"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</row>
    <row r="18" spans="2:17" x14ac:dyDescent="0.3"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49"/>
    </row>
  </sheetData>
  <protectedRanges>
    <protectedRange sqref="H10" name="Range2_1_2_1_2_5"/>
    <protectedRange sqref="D9" name="Range2_1_2_1"/>
    <protectedRange sqref="F9" name="Range2_1_2_1_1"/>
    <protectedRange sqref="H9" name="Range2_1_2_1_2"/>
    <protectedRange sqref="D10" name="Range2_1_2_1_2_2"/>
    <protectedRange sqref="F10" name="Range2_1_2_1_2_13"/>
    <protectedRange sqref="D11" name="Range2_1_2_1_2_14"/>
    <protectedRange sqref="F11" name="Range2_1_2_1_2_15"/>
    <protectedRange sqref="H11" name="Range2_1_2_1_2_16"/>
    <protectedRange sqref="D12" name="Range2_1_2_1_2_17"/>
    <protectedRange sqref="F12" name="Range2_1_2_1_2_19"/>
    <protectedRange sqref="H12" name="Range2_1_2_1_2_20"/>
    <protectedRange sqref="D13" name="Range2_1_2_1_2_23"/>
    <protectedRange sqref="F13" name="Range2_1_2_1_2_24"/>
    <protectedRange sqref="H13" name="Range2_1_2_1_2_25"/>
  </protectedRanges>
  <mergeCells count="20">
    <mergeCell ref="P5:P7"/>
    <mergeCell ref="Q5:Q6"/>
    <mergeCell ref="H5:H7"/>
    <mergeCell ref="I5:I7"/>
    <mergeCell ref="J5:J7"/>
    <mergeCell ref="K5:K6"/>
    <mergeCell ref="L5:L7"/>
    <mergeCell ref="M5:M6"/>
    <mergeCell ref="J1:P1"/>
    <mergeCell ref="A2:P2"/>
    <mergeCell ref="N3:Q3"/>
    <mergeCell ref="A5:A7"/>
    <mergeCell ref="B5:B7"/>
    <mergeCell ref="C5:C7"/>
    <mergeCell ref="D5:D7"/>
    <mergeCell ref="E5:E7"/>
    <mergeCell ref="F5:F7"/>
    <mergeCell ref="G5:G7"/>
    <mergeCell ref="N5:N7"/>
    <mergeCell ref="O5:O6"/>
  </mergeCells>
  <pageMargins left="0.2" right="0.2" top="0.45" bottom="0.24" header="0.31496062992125984" footer="0.31496062992125984"/>
  <pageSetup paperSize="9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opLeftCell="A5" workbookViewId="0">
      <selection activeCell="K17" sqref="K17"/>
    </sheetView>
  </sheetViews>
  <sheetFormatPr defaultColWidth="9" defaultRowHeight="17.25" x14ac:dyDescent="0.3"/>
  <cols>
    <col min="1" max="1" width="3.875" style="1" customWidth="1"/>
    <col min="2" max="2" width="17.5" style="1" customWidth="1"/>
    <col min="3" max="3" width="9.875" style="1" customWidth="1"/>
    <col min="4" max="4" width="13.875" style="1" customWidth="1"/>
    <col min="5" max="5" width="5.75" style="1" customWidth="1"/>
    <col min="6" max="6" width="12.25" style="1" customWidth="1"/>
    <col min="7" max="7" width="7" style="1" customWidth="1"/>
    <col min="8" max="8" width="10.25" style="1" customWidth="1"/>
    <col min="9" max="9" width="7.5" style="1" customWidth="1"/>
    <col min="10" max="10" width="9" style="1" customWidth="1"/>
    <col min="11" max="11" width="7.75" style="1" customWidth="1"/>
    <col min="12" max="12" width="9.875" style="1" customWidth="1"/>
    <col min="13" max="13" width="8.125" style="1" customWidth="1"/>
    <col min="14" max="14" width="13.25" style="1" customWidth="1"/>
    <col min="15" max="15" width="9.125" style="1" customWidth="1"/>
    <col min="16" max="16" width="5.875" style="1" customWidth="1"/>
    <col min="17" max="17" width="7.25" style="1" customWidth="1"/>
    <col min="18" max="18" width="13.875" style="1" customWidth="1"/>
    <col min="19" max="19" width="10.375" style="1" customWidth="1"/>
    <col min="20" max="20" width="10.875" style="1" customWidth="1"/>
    <col min="21" max="16384" width="9" style="1"/>
  </cols>
  <sheetData>
    <row r="1" spans="1:19" ht="59.25" customHeight="1" x14ac:dyDescent="0.3">
      <c r="A1" s="266" t="s">
        <v>128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11"/>
    </row>
    <row r="2" spans="1:19" ht="38.25" customHeight="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272" t="s">
        <v>141</v>
      </c>
      <c r="O2" s="267"/>
      <c r="P2" s="267"/>
      <c r="Q2" s="267"/>
    </row>
    <row r="3" spans="1:19" x14ac:dyDescent="0.3">
      <c r="B3" s="3"/>
      <c r="P3" s="1" t="s">
        <v>40</v>
      </c>
      <c r="Q3" s="7"/>
    </row>
    <row r="4" spans="1:19" ht="27.75" customHeight="1" x14ac:dyDescent="0.3">
      <c r="A4" s="268" t="s">
        <v>15</v>
      </c>
      <c r="B4" s="269" t="s">
        <v>16</v>
      </c>
      <c r="C4" s="262" t="s">
        <v>30</v>
      </c>
      <c r="D4" s="264" t="s">
        <v>32</v>
      </c>
      <c r="E4" s="263" t="s">
        <v>33</v>
      </c>
      <c r="F4" s="264" t="s">
        <v>34</v>
      </c>
      <c r="G4" s="263" t="s">
        <v>33</v>
      </c>
      <c r="H4" s="264" t="s">
        <v>35</v>
      </c>
      <c r="I4" s="263" t="s">
        <v>33</v>
      </c>
      <c r="J4" s="262" t="s">
        <v>36</v>
      </c>
      <c r="K4" s="263" t="s">
        <v>33</v>
      </c>
      <c r="L4" s="262" t="s">
        <v>37</v>
      </c>
      <c r="M4" s="263" t="s">
        <v>33</v>
      </c>
      <c r="N4" s="264" t="s">
        <v>38</v>
      </c>
      <c r="O4" s="263" t="s">
        <v>33</v>
      </c>
      <c r="P4" s="262" t="s">
        <v>39</v>
      </c>
      <c r="Q4" s="263" t="s">
        <v>105</v>
      </c>
    </row>
    <row r="5" spans="1:19" ht="78" customHeight="1" x14ac:dyDescent="0.3">
      <c r="A5" s="268"/>
      <c r="B5" s="269"/>
      <c r="C5" s="262"/>
      <c r="D5" s="264"/>
      <c r="E5" s="263"/>
      <c r="F5" s="264"/>
      <c r="G5" s="263"/>
      <c r="H5" s="264"/>
      <c r="I5" s="263"/>
      <c r="J5" s="262"/>
      <c r="K5" s="263"/>
      <c r="L5" s="262"/>
      <c r="M5" s="263"/>
      <c r="N5" s="264"/>
      <c r="O5" s="263"/>
      <c r="P5" s="262"/>
      <c r="Q5" s="263"/>
    </row>
    <row r="6" spans="1:19" ht="13.5" hidden="1" customHeight="1" x14ac:dyDescent="0.3">
      <c r="A6" s="268"/>
      <c r="B6" s="269"/>
      <c r="C6" s="262"/>
      <c r="D6" s="264"/>
      <c r="E6" s="263"/>
      <c r="F6" s="264"/>
      <c r="G6" s="263"/>
      <c r="H6" s="264"/>
      <c r="I6" s="263"/>
      <c r="J6" s="262"/>
      <c r="K6" s="20"/>
      <c r="L6" s="262"/>
      <c r="M6" s="20"/>
      <c r="N6" s="264"/>
      <c r="O6" s="20"/>
      <c r="P6" s="262"/>
      <c r="Q6" s="20"/>
    </row>
    <row r="7" spans="1:19" s="5" customFormat="1" ht="14.25" customHeight="1" thickBot="1" x14ac:dyDescent="0.35">
      <c r="A7" s="15">
        <v>1</v>
      </c>
      <c r="B7" s="15">
        <v>2</v>
      </c>
      <c r="C7" s="15">
        <v>3</v>
      </c>
      <c r="D7" s="15">
        <v>4</v>
      </c>
      <c r="E7" s="19">
        <v>5</v>
      </c>
      <c r="F7" s="15">
        <v>6</v>
      </c>
      <c r="G7" s="19">
        <v>7</v>
      </c>
      <c r="H7" s="15">
        <v>8</v>
      </c>
      <c r="I7" s="19">
        <v>9</v>
      </c>
      <c r="J7" s="15">
        <v>10</v>
      </c>
      <c r="K7" s="19">
        <v>11</v>
      </c>
      <c r="L7" s="15">
        <v>12</v>
      </c>
      <c r="M7" s="19">
        <v>13</v>
      </c>
      <c r="N7" s="15">
        <v>14</v>
      </c>
      <c r="O7" s="19">
        <v>15</v>
      </c>
      <c r="P7" s="17">
        <v>16</v>
      </c>
      <c r="Q7" s="19">
        <v>17</v>
      </c>
      <c r="R7" s="4"/>
    </row>
    <row r="8" spans="1:19" s="14" customFormat="1" ht="42.75" customHeight="1" thickBot="1" x14ac:dyDescent="0.35">
      <c r="A8" s="126" t="s">
        <v>0</v>
      </c>
      <c r="B8" s="127" t="s">
        <v>116</v>
      </c>
      <c r="C8" s="129">
        <v>297373.59999999998</v>
      </c>
      <c r="D8" s="232">
        <v>233624.9</v>
      </c>
      <c r="E8" s="64">
        <f>SUM(D8*100/C8)</f>
        <v>78.562757420295554</v>
      </c>
      <c r="F8" s="232">
        <v>8157.1</v>
      </c>
      <c r="G8" s="65">
        <f>SUM(F8*100/C8)</f>
        <v>2.743047802494909</v>
      </c>
      <c r="H8" s="200"/>
      <c r="I8" s="65">
        <f>SUM(H8*100/C8)</f>
        <v>0</v>
      </c>
      <c r="J8" s="215">
        <v>2507.9</v>
      </c>
      <c r="K8" s="65">
        <f>SUM(J8*100/C8)</f>
        <v>0.84334991404751469</v>
      </c>
      <c r="L8" s="124"/>
      <c r="M8" s="65">
        <f>SUM(L8*100/C8)</f>
        <v>0</v>
      </c>
      <c r="N8" s="232">
        <v>193905.3</v>
      </c>
      <c r="O8" s="65">
        <f>SUM(N8*100/C8)</f>
        <v>65.205956413077701</v>
      </c>
      <c r="P8" s="97">
        <v>96</v>
      </c>
      <c r="Q8" s="102">
        <v>1.7466376059524387</v>
      </c>
      <c r="R8" s="37"/>
      <c r="S8" s="1"/>
    </row>
    <row r="9" spans="1:19" s="14" customFormat="1" ht="83.25" customHeight="1" thickBot="1" x14ac:dyDescent="0.35">
      <c r="A9" s="126" t="s">
        <v>1</v>
      </c>
      <c r="B9" s="127" t="str">
        <f>'[1]Havelvac 2'!$B$13</f>
        <v>Ապարանի ԲԿ ՓԲԸ</v>
      </c>
      <c r="C9" s="129">
        <v>990516.6</v>
      </c>
      <c r="D9" s="214">
        <v>890957.8</v>
      </c>
      <c r="E9" s="64">
        <f>SUM(D9*100/C9)</f>
        <v>89.948800454227623</v>
      </c>
      <c r="F9" s="216">
        <v>53945.8</v>
      </c>
      <c r="G9" s="65">
        <f>SUM(F9*100/C9)</f>
        <v>5.446228765878331</v>
      </c>
      <c r="H9" s="129"/>
      <c r="I9" s="65">
        <f>SUM(H9*100/C9)</f>
        <v>0</v>
      </c>
      <c r="J9" s="215">
        <v>611</v>
      </c>
      <c r="K9" s="65">
        <f>SUM(J9*100/C9)</f>
        <v>6.1684983371303417E-2</v>
      </c>
      <c r="L9" s="216"/>
      <c r="M9" s="65">
        <f>SUM(L9*100/C9)</f>
        <v>0</v>
      </c>
      <c r="N9" s="216">
        <v>554881.80000000005</v>
      </c>
      <c r="O9" s="65">
        <f>SUM(N9*100/C9)</f>
        <v>56.019434707101333</v>
      </c>
      <c r="P9" s="97">
        <v>167</v>
      </c>
      <c r="Q9" s="102">
        <v>7.6515252457755062E-2</v>
      </c>
      <c r="R9" s="37"/>
      <c r="S9" s="1"/>
    </row>
    <row r="10" spans="1:19" s="14" customFormat="1" ht="64.5" customHeight="1" thickBot="1" x14ac:dyDescent="0.35">
      <c r="A10" s="126" t="s">
        <v>2</v>
      </c>
      <c r="B10" s="128" t="str">
        <f>'[1]Havelvac 2'!$B$14</f>
        <v>Աշտարակի ԲԿ ՓԲԸ</v>
      </c>
      <c r="C10" s="129">
        <v>959829.6</v>
      </c>
      <c r="D10" s="282">
        <v>579553.1</v>
      </c>
      <c r="E10" s="68">
        <f>SUM(D10*100/C10)</f>
        <v>60.38083218104547</v>
      </c>
      <c r="F10" s="282">
        <v>147552.4</v>
      </c>
      <c r="G10" s="67">
        <f>SUM(F10*100/C10)</f>
        <v>15.372770333400846</v>
      </c>
      <c r="H10" s="282">
        <v>1735</v>
      </c>
      <c r="I10" s="67">
        <f>SUM(H10*100/C10)</f>
        <v>0.18076125178885918</v>
      </c>
      <c r="J10" s="283"/>
      <c r="K10" s="67">
        <f>SUM(J10*100/C10)</f>
        <v>0</v>
      </c>
      <c r="L10" s="284">
        <v>1290.0999999999999</v>
      </c>
      <c r="M10" s="65">
        <f>SUM(L10*100/C10)</f>
        <v>0.13440927431285718</v>
      </c>
      <c r="N10" s="176">
        <v>621835.6</v>
      </c>
      <c r="O10" s="65">
        <f>SUM(N10*100/C10)</f>
        <v>64.786041188977705</v>
      </c>
      <c r="P10" s="97">
        <v>281</v>
      </c>
      <c r="Q10" s="102">
        <v>-0.15201690768316381</v>
      </c>
      <c r="R10" s="37"/>
      <c r="S10" s="1"/>
    </row>
    <row r="11" spans="1:19" ht="45.75" customHeight="1" thickBot="1" x14ac:dyDescent="0.35">
      <c r="A11" s="126" t="s">
        <v>3</v>
      </c>
      <c r="B11" s="128" t="str">
        <f>'[1]Havelvac 2'!$B$15</f>
        <v>"Թալինի Բժշկական
Կենտրոն"ՓԲԸ</v>
      </c>
      <c r="C11" s="129">
        <v>485708.4</v>
      </c>
      <c r="D11" s="232">
        <v>340139.6</v>
      </c>
      <c r="E11" s="64">
        <f>SUM(D11*100/C11)</f>
        <v>70.029589770323099</v>
      </c>
      <c r="F11" s="232">
        <v>63623.199999999997</v>
      </c>
      <c r="G11" s="65">
        <f>SUM(F11*100/C11)</f>
        <v>13.099052847346266</v>
      </c>
      <c r="H11" s="232">
        <v>1627</v>
      </c>
      <c r="I11" s="65">
        <f>SUM(H11*100/C11)</f>
        <v>0.33497464733984422</v>
      </c>
      <c r="J11" s="215">
        <v>3887.9</v>
      </c>
      <c r="K11" s="65">
        <f>SUM(J11*100/C11)</f>
        <v>0.80045969968812558</v>
      </c>
      <c r="L11" s="169"/>
      <c r="M11" s="65">
        <f>SUM(L11*100/C11)</f>
        <v>0</v>
      </c>
      <c r="N11" s="232">
        <v>341479.7</v>
      </c>
      <c r="O11" s="65">
        <f>SUM(N11*100/C11)</f>
        <v>70.305496054834549</v>
      </c>
      <c r="P11" s="97">
        <v>186</v>
      </c>
      <c r="Q11" s="102">
        <v>2.0246278778328533</v>
      </c>
      <c r="R11" s="6"/>
    </row>
    <row r="12" spans="1:19" ht="45.75" customHeight="1" x14ac:dyDescent="0.3">
      <c r="A12" s="226" t="s">
        <v>4</v>
      </c>
      <c r="B12" s="128" t="s">
        <v>127</v>
      </c>
      <c r="C12" s="129"/>
      <c r="D12" s="227"/>
      <c r="E12" s="64"/>
      <c r="F12" s="228"/>
      <c r="G12" s="65"/>
      <c r="H12" s="227"/>
      <c r="I12" s="65"/>
      <c r="J12" s="229"/>
      <c r="K12" s="65"/>
      <c r="L12" s="230"/>
      <c r="M12" s="65"/>
      <c r="N12" s="231"/>
      <c r="O12" s="65"/>
      <c r="P12" s="97"/>
      <c r="Q12" s="199"/>
      <c r="R12" s="6"/>
    </row>
    <row r="13" spans="1:19" ht="29.25" customHeight="1" x14ac:dyDescent="0.3">
      <c r="A13" s="16"/>
      <c r="B13" s="26" t="s">
        <v>17</v>
      </c>
      <c r="C13" s="201">
        <v>2733428.1999999997</v>
      </c>
      <c r="D13" s="201">
        <v>2044275.4</v>
      </c>
      <c r="E13" s="64">
        <v>74.787967724925068</v>
      </c>
      <c r="F13" s="201">
        <v>273278.5</v>
      </c>
      <c r="G13" s="65">
        <v>9.9976469109377017</v>
      </c>
      <c r="H13" s="201">
        <v>3362</v>
      </c>
      <c r="I13" s="65">
        <v>0.12299573114816041</v>
      </c>
      <c r="J13" s="201">
        <v>7006.8</v>
      </c>
      <c r="K13" s="65">
        <v>0.25633744467844449</v>
      </c>
      <c r="L13" s="201">
        <f>SUM(L8:L12)</f>
        <v>1290.0999999999999</v>
      </c>
      <c r="M13" s="65">
        <v>0.1</v>
      </c>
      <c r="N13" s="201">
        <v>1712102.4000000001</v>
      </c>
      <c r="O13" s="65">
        <v>62.635718765175547</v>
      </c>
      <c r="P13" s="202">
        <v>730</v>
      </c>
      <c r="Q13" s="203">
        <v>0.92400000000000004</v>
      </c>
      <c r="R13" s="9"/>
    </row>
    <row r="15" spans="1:19" s="10" customFormat="1" ht="16.5" x14ac:dyDescent="0.3"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19" x14ac:dyDescent="0.3"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2:17" x14ac:dyDescent="0.3"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</row>
  </sheetData>
  <protectedRanges>
    <protectedRange sqref="H9" name="Range2_1_2_1_1_5"/>
    <protectedRange sqref="D12" name="Range2_1_2_1_8"/>
    <protectedRange sqref="F12" name="Range2_1_2_1_16"/>
    <protectedRange sqref="H12" name="Range2_1_2_1_17"/>
    <protectedRange sqref="H8" name="Range2_1_2_1_9"/>
    <protectedRange sqref="D11" name="Range2_1_2_1_1"/>
    <protectedRange sqref="F11" name="Range2_1_2_1_10"/>
    <protectedRange sqref="H11" name="Range2_1_2_1_12"/>
    <protectedRange sqref="D10" name="Range2_1_2_1_13"/>
    <protectedRange sqref="F10" name="Range2_1_2_1_14"/>
    <protectedRange sqref="H10" name="Range2_1_2_1_15"/>
    <protectedRange sqref="D9" name="Range2_1_2_1_1_1"/>
    <protectedRange sqref="F9" name="Range2_1_2_1_1_4"/>
    <protectedRange sqref="D8" name="Range2_1_2_1_20"/>
    <protectedRange sqref="F8" name="Range2_1_2_1_21"/>
  </protectedRanges>
  <mergeCells count="19">
    <mergeCell ref="A1:P1"/>
    <mergeCell ref="N2:Q2"/>
    <mergeCell ref="A4:A6"/>
    <mergeCell ref="B4:B6"/>
    <mergeCell ref="C4:C6"/>
    <mergeCell ref="D4:D6"/>
    <mergeCell ref="E4:E6"/>
    <mergeCell ref="F4:F6"/>
    <mergeCell ref="G4:G6"/>
    <mergeCell ref="N4:N6"/>
    <mergeCell ref="O4:O5"/>
    <mergeCell ref="P4:P6"/>
    <mergeCell ref="Q4:Q5"/>
    <mergeCell ref="H4:H6"/>
    <mergeCell ref="I4:I6"/>
    <mergeCell ref="J4:J6"/>
    <mergeCell ref="K4:K5"/>
    <mergeCell ref="L4:L6"/>
    <mergeCell ref="M4:M5"/>
  </mergeCells>
  <pageMargins left="0.2" right="0.2" top="0.2" bottom="0.75" header="0.31496062992125984" footer="0.31496062992125984"/>
  <pageSetup paperSize="9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topLeftCell="A2" workbookViewId="0">
      <selection activeCell="J11" sqref="J11"/>
    </sheetView>
  </sheetViews>
  <sheetFormatPr defaultColWidth="9" defaultRowHeight="17.25" x14ac:dyDescent="0.3"/>
  <cols>
    <col min="1" max="1" width="3.875" style="1" customWidth="1"/>
    <col min="2" max="2" width="23.375" style="1" customWidth="1"/>
    <col min="3" max="4" width="10.125" style="1" customWidth="1"/>
    <col min="5" max="5" width="7.375" style="1" customWidth="1"/>
    <col min="6" max="6" width="8.75" style="1" customWidth="1"/>
    <col min="7" max="7" width="6.25" style="1" customWidth="1"/>
    <col min="8" max="8" width="7.625" style="1" customWidth="1"/>
    <col min="9" max="9" width="5.5" style="1" customWidth="1"/>
    <col min="10" max="10" width="7.5" style="1" customWidth="1"/>
    <col min="11" max="11" width="5.125" style="1" customWidth="1"/>
    <col min="12" max="12" width="7.625" style="1" customWidth="1"/>
    <col min="13" max="13" width="6.75" style="1" customWidth="1"/>
    <col min="14" max="14" width="9" style="1" customWidth="1"/>
    <col min="15" max="15" width="6.125" style="1" customWidth="1"/>
    <col min="16" max="16" width="8" style="1" customWidth="1"/>
    <col min="17" max="17" width="7.875" style="1" customWidth="1"/>
    <col min="18" max="18" width="25.75" style="1" customWidth="1"/>
    <col min="19" max="19" width="10.375" style="1" customWidth="1"/>
    <col min="20" max="20" width="10.875" style="1" customWidth="1"/>
    <col min="21" max="16384" width="9" style="1"/>
  </cols>
  <sheetData>
    <row r="1" spans="1:23" ht="45" customHeight="1" x14ac:dyDescent="0.3">
      <c r="J1" s="265"/>
      <c r="K1" s="265"/>
      <c r="L1" s="265"/>
      <c r="M1" s="265"/>
      <c r="N1" s="265"/>
      <c r="O1" s="265"/>
      <c r="P1" s="265"/>
      <c r="Q1" s="233"/>
      <c r="R1" s="233"/>
    </row>
    <row r="2" spans="1:23" ht="59.25" customHeight="1" x14ac:dyDescent="0.3">
      <c r="A2" s="266" t="s">
        <v>133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11"/>
    </row>
    <row r="3" spans="1:23" ht="38.25" customHeight="1" x14ac:dyDescent="0.3">
      <c r="A3" s="234"/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72" t="s">
        <v>134</v>
      </c>
      <c r="O3" s="267"/>
      <c r="P3" s="267"/>
      <c r="Q3" s="267"/>
    </row>
    <row r="4" spans="1:23" x14ac:dyDescent="0.3">
      <c r="B4" s="3"/>
      <c r="P4" s="1" t="s">
        <v>40</v>
      </c>
      <c r="Q4" s="7"/>
    </row>
    <row r="5" spans="1:23" ht="27.75" customHeight="1" x14ac:dyDescent="0.3">
      <c r="A5" s="268" t="s">
        <v>15</v>
      </c>
      <c r="B5" s="269" t="s">
        <v>16</v>
      </c>
      <c r="C5" s="262" t="s">
        <v>30</v>
      </c>
      <c r="D5" s="264" t="s">
        <v>32</v>
      </c>
      <c r="E5" s="263" t="s">
        <v>33</v>
      </c>
      <c r="F5" s="264" t="s">
        <v>34</v>
      </c>
      <c r="G5" s="263" t="s">
        <v>33</v>
      </c>
      <c r="H5" s="264" t="s">
        <v>35</v>
      </c>
      <c r="I5" s="263" t="s">
        <v>33</v>
      </c>
      <c r="J5" s="262" t="s">
        <v>36</v>
      </c>
      <c r="K5" s="263" t="s">
        <v>33</v>
      </c>
      <c r="L5" s="262" t="s">
        <v>37</v>
      </c>
      <c r="M5" s="263" t="s">
        <v>33</v>
      </c>
      <c r="N5" s="264" t="s">
        <v>38</v>
      </c>
      <c r="O5" s="263" t="s">
        <v>33</v>
      </c>
      <c r="P5" s="262" t="s">
        <v>39</v>
      </c>
      <c r="Q5" s="263" t="s">
        <v>105</v>
      </c>
    </row>
    <row r="6" spans="1:23" ht="78" customHeight="1" x14ac:dyDescent="0.3">
      <c r="A6" s="268"/>
      <c r="B6" s="269"/>
      <c r="C6" s="262"/>
      <c r="D6" s="264"/>
      <c r="E6" s="263"/>
      <c r="F6" s="264"/>
      <c r="G6" s="263"/>
      <c r="H6" s="264"/>
      <c r="I6" s="263"/>
      <c r="J6" s="262"/>
      <c r="K6" s="263"/>
      <c r="L6" s="262"/>
      <c r="M6" s="263"/>
      <c r="N6" s="264"/>
      <c r="O6" s="263"/>
      <c r="P6" s="262"/>
      <c r="Q6" s="263"/>
    </row>
    <row r="7" spans="1:23" ht="13.5" hidden="1" customHeight="1" x14ac:dyDescent="0.3">
      <c r="A7" s="268"/>
      <c r="B7" s="269"/>
      <c r="C7" s="262"/>
      <c r="D7" s="264"/>
      <c r="E7" s="263"/>
      <c r="F7" s="264"/>
      <c r="G7" s="263"/>
      <c r="H7" s="264"/>
      <c r="I7" s="263"/>
      <c r="J7" s="262"/>
      <c r="K7" s="20"/>
      <c r="L7" s="262"/>
      <c r="M7" s="20"/>
      <c r="N7" s="264"/>
      <c r="O7" s="20"/>
      <c r="P7" s="262"/>
      <c r="Q7" s="20"/>
    </row>
    <row r="8" spans="1:23" s="5" customFormat="1" ht="14.25" customHeight="1" thickBot="1" x14ac:dyDescent="0.35">
      <c r="A8" s="15">
        <v>1</v>
      </c>
      <c r="B8" s="15">
        <v>2</v>
      </c>
      <c r="C8" s="15">
        <v>3</v>
      </c>
      <c r="D8" s="15">
        <v>4</v>
      </c>
      <c r="E8" s="19">
        <v>5</v>
      </c>
      <c r="F8" s="15">
        <v>6</v>
      </c>
      <c r="G8" s="19">
        <v>7</v>
      </c>
      <c r="H8" s="15">
        <v>8</v>
      </c>
      <c r="I8" s="19">
        <v>9</v>
      </c>
      <c r="J8" s="61">
        <v>10</v>
      </c>
      <c r="K8" s="19">
        <v>11</v>
      </c>
      <c r="L8" s="15">
        <v>12</v>
      </c>
      <c r="M8" s="19">
        <v>13</v>
      </c>
      <c r="N8" s="15">
        <v>14</v>
      </c>
      <c r="O8" s="19">
        <v>15</v>
      </c>
      <c r="P8" s="17">
        <v>16</v>
      </c>
      <c r="Q8" s="19">
        <v>17</v>
      </c>
      <c r="R8" s="4"/>
    </row>
    <row r="9" spans="1:23" ht="45" customHeight="1" x14ac:dyDescent="0.3">
      <c r="A9" s="25" t="s">
        <v>0</v>
      </c>
      <c r="B9" s="24" t="s">
        <v>64</v>
      </c>
      <c r="C9" s="165">
        <v>2120139</v>
      </c>
      <c r="D9" s="239">
        <v>1057952</v>
      </c>
      <c r="E9" s="64">
        <f>SUM(D9*100/C9)</f>
        <v>49.900124472970873</v>
      </c>
      <c r="F9" s="239">
        <v>373561</v>
      </c>
      <c r="G9" s="65">
        <f t="shared" ref="G9:G14" si="0">SUM(F9*100/C9)</f>
        <v>17.619646636376199</v>
      </c>
      <c r="H9" s="240">
        <v>9525</v>
      </c>
      <c r="I9" s="168">
        <f t="shared" ref="I9:I14" si="1">SUM(H9*100/C9)</f>
        <v>0.44926299643561107</v>
      </c>
      <c r="J9" s="241">
        <v>6526</v>
      </c>
      <c r="K9" s="168">
        <f t="shared" ref="K9:K14" si="2">SUM(J9*100/C9)</f>
        <v>0.30781000679672416</v>
      </c>
      <c r="L9" s="67"/>
      <c r="M9" s="65"/>
      <c r="N9" s="242">
        <v>1464119</v>
      </c>
      <c r="O9" s="65">
        <f t="shared" ref="O9:O14" si="3">SUM(N9*100/C9)</f>
        <v>69.057689142079838</v>
      </c>
      <c r="P9" s="96">
        <v>522</v>
      </c>
      <c r="Q9" s="102">
        <v>0.17133998713243523</v>
      </c>
      <c r="R9" s="18"/>
    </row>
    <row r="10" spans="1:23" ht="26.25" customHeight="1" x14ac:dyDescent="0.3">
      <c r="A10" s="25" t="s">
        <v>1</v>
      </c>
      <c r="B10" s="24" t="s">
        <v>66</v>
      </c>
      <c r="C10" s="165">
        <v>612058</v>
      </c>
      <c r="D10" s="243">
        <v>471750</v>
      </c>
      <c r="E10" s="64">
        <f t="shared" ref="E10:E14" si="4">SUM(D10*100/C10)</f>
        <v>77.076028742374092</v>
      </c>
      <c r="F10" s="243">
        <v>47164</v>
      </c>
      <c r="G10" s="65">
        <f t="shared" si="0"/>
        <v>7.705805658940819</v>
      </c>
      <c r="H10" s="244"/>
      <c r="I10" s="65">
        <f t="shared" si="1"/>
        <v>0</v>
      </c>
      <c r="J10" s="245">
        <v>3169</v>
      </c>
      <c r="K10" s="65">
        <f t="shared" si="2"/>
        <v>0.51776138862656806</v>
      </c>
      <c r="L10" s="67"/>
      <c r="M10" s="65"/>
      <c r="N10" s="246">
        <v>455293</v>
      </c>
      <c r="O10" s="65">
        <f t="shared" si="3"/>
        <v>74.387231275467357</v>
      </c>
      <c r="P10" s="96">
        <v>247</v>
      </c>
      <c r="Q10" s="102">
        <v>0.68039333562349713</v>
      </c>
      <c r="R10" s="6"/>
    </row>
    <row r="11" spans="1:23" ht="39.75" customHeight="1" thickBot="1" x14ac:dyDescent="0.35">
      <c r="A11" s="70" t="s">
        <v>2</v>
      </c>
      <c r="B11" s="71" t="s">
        <v>67</v>
      </c>
      <c r="C11" s="166">
        <v>1183712.8999999999</v>
      </c>
      <c r="D11" s="243">
        <v>855539.8</v>
      </c>
      <c r="E11" s="167">
        <f t="shared" si="4"/>
        <v>72.275954752203859</v>
      </c>
      <c r="F11" s="205"/>
      <c r="G11" s="168">
        <f t="shared" si="0"/>
        <v>0</v>
      </c>
      <c r="H11" s="67"/>
      <c r="I11" s="65">
        <f t="shared" si="1"/>
        <v>0</v>
      </c>
      <c r="J11" s="285">
        <v>0</v>
      </c>
      <c r="K11" s="65">
        <f t="shared" si="2"/>
        <v>0</v>
      </c>
      <c r="L11" s="206"/>
      <c r="M11" s="168">
        <f>SUM(L11*100/C11)</f>
        <v>0</v>
      </c>
      <c r="N11" s="246">
        <v>732630.8</v>
      </c>
      <c r="O11" s="168">
        <f t="shared" si="3"/>
        <v>61.892609263614517</v>
      </c>
      <c r="P11" s="96">
        <v>351</v>
      </c>
      <c r="Q11" s="102">
        <v>4.9004813428879013</v>
      </c>
      <c r="R11" s="6"/>
    </row>
    <row r="12" spans="1:23" s="14" customFormat="1" ht="36.75" customHeight="1" thickBot="1" x14ac:dyDescent="0.35">
      <c r="A12" s="25" t="s">
        <v>3</v>
      </c>
      <c r="B12" s="24" t="s">
        <v>65</v>
      </c>
      <c r="C12" s="165">
        <v>1187285.7</v>
      </c>
      <c r="D12" s="208">
        <v>1186388.8</v>
      </c>
      <c r="E12" s="64">
        <f t="shared" si="4"/>
        <v>99.924457946389822</v>
      </c>
      <c r="F12" s="205"/>
      <c r="G12" s="64">
        <f t="shared" si="0"/>
        <v>0</v>
      </c>
      <c r="H12" s="247"/>
      <c r="I12" s="248">
        <f t="shared" si="1"/>
        <v>0</v>
      </c>
      <c r="J12" s="249"/>
      <c r="K12" s="248">
        <f t="shared" si="2"/>
        <v>0</v>
      </c>
      <c r="L12" s="209">
        <v>22.5</v>
      </c>
      <c r="M12" s="64">
        <f>SUM(L12*100/C12)</f>
        <v>1.8950788340161093E-3</v>
      </c>
      <c r="N12" s="210">
        <v>820292.1</v>
      </c>
      <c r="O12" s="64">
        <f t="shared" si="3"/>
        <v>69.089697618694473</v>
      </c>
      <c r="P12" s="96">
        <v>321</v>
      </c>
      <c r="Q12" s="250">
        <v>-3.492348497265724E-3</v>
      </c>
      <c r="R12" s="30"/>
    </row>
    <row r="13" spans="1:23" s="8" customFormat="1" ht="39" customHeight="1" thickBot="1" x14ac:dyDescent="0.35">
      <c r="A13" s="25" t="s">
        <v>4</v>
      </c>
      <c r="B13" s="24" t="s">
        <v>68</v>
      </c>
      <c r="C13" s="165">
        <v>170422.1</v>
      </c>
      <c r="D13" s="208">
        <v>170422.1</v>
      </c>
      <c r="E13" s="64">
        <f>SUM(D13*100/C13)</f>
        <v>100</v>
      </c>
      <c r="F13" s="165"/>
      <c r="G13" s="64">
        <f>SUM(F13*100/C13)</f>
        <v>0</v>
      </c>
      <c r="H13" s="68"/>
      <c r="I13" s="64">
        <f>SUM(H13*100/C13)</f>
        <v>0</v>
      </c>
      <c r="J13" s="209">
        <v>902</v>
      </c>
      <c r="K13" s="64">
        <f>SUM(J13*100/C13)</f>
        <v>0.52927407889000311</v>
      </c>
      <c r="L13" s="68"/>
      <c r="M13" s="65">
        <f>SUM(L13*100/C13)</f>
        <v>0</v>
      </c>
      <c r="N13" s="210">
        <v>111412</v>
      </c>
      <c r="O13" s="65">
        <f>SUM(N13/C13*100)</f>
        <v>65.374150418284955</v>
      </c>
      <c r="P13" s="96">
        <v>59</v>
      </c>
      <c r="Q13" s="102">
        <v>1.2266050916350157</v>
      </c>
      <c r="R13" s="1"/>
      <c r="S13" s="1"/>
      <c r="T13" s="1"/>
      <c r="U13" s="1"/>
      <c r="V13" s="1"/>
    </row>
    <row r="14" spans="1:23" s="8" customFormat="1" ht="30" customHeight="1" thickBot="1" x14ac:dyDescent="0.35">
      <c r="A14" s="25" t="s">
        <v>5</v>
      </c>
      <c r="B14" s="45" t="s">
        <v>69</v>
      </c>
      <c r="C14" s="170">
        <v>31682.1</v>
      </c>
      <c r="D14" s="208">
        <v>31416.400000000001</v>
      </c>
      <c r="E14" s="64">
        <f t="shared" si="4"/>
        <v>99.161356096975894</v>
      </c>
      <c r="F14" s="165"/>
      <c r="G14" s="64">
        <f t="shared" si="0"/>
        <v>0</v>
      </c>
      <c r="H14" s="68"/>
      <c r="I14" s="64">
        <f t="shared" si="1"/>
        <v>0</v>
      </c>
      <c r="J14" s="204">
        <v>0</v>
      </c>
      <c r="K14" s="64">
        <f t="shared" si="2"/>
        <v>0</v>
      </c>
      <c r="L14" s="68"/>
      <c r="M14" s="65">
        <f>SUM(L14*100/C14)</f>
        <v>0</v>
      </c>
      <c r="N14" s="210">
        <v>23696.400000000001</v>
      </c>
      <c r="O14" s="64">
        <f t="shared" si="3"/>
        <v>74.79428446977947</v>
      </c>
      <c r="P14" s="96">
        <v>9</v>
      </c>
      <c r="Q14" s="102">
        <v>0</v>
      </c>
      <c r="R14" s="6"/>
      <c r="S14" s="1"/>
      <c r="T14" s="1"/>
      <c r="U14" s="1"/>
      <c r="V14" s="1"/>
      <c r="W14" s="1"/>
    </row>
    <row r="15" spans="1:23" ht="29.25" customHeight="1" thickBot="1" x14ac:dyDescent="0.35">
      <c r="A15" s="72"/>
      <c r="B15" s="73" t="s">
        <v>17</v>
      </c>
      <c r="C15" s="171">
        <v>5305299.7999999989</v>
      </c>
      <c r="D15" s="171">
        <v>3773469.0999999996</v>
      </c>
      <c r="E15" s="64">
        <v>71.12640646622836</v>
      </c>
      <c r="F15" s="171">
        <v>420725</v>
      </c>
      <c r="G15" s="64">
        <v>7.930277568856714</v>
      </c>
      <c r="H15" s="27">
        <v>9525</v>
      </c>
      <c r="I15" s="64">
        <v>0.17953745045661701</v>
      </c>
      <c r="J15" s="27">
        <v>10597</v>
      </c>
      <c r="K15" s="64">
        <v>0.19974366010380792</v>
      </c>
      <c r="L15" s="27">
        <v>22.5</v>
      </c>
      <c r="M15" s="251">
        <v>4.2410421367704808E-4</v>
      </c>
      <c r="N15" s="27">
        <v>3607443.3</v>
      </c>
      <c r="O15" s="64">
        <v>67.996973516934915</v>
      </c>
      <c r="P15" s="29">
        <v>1509</v>
      </c>
      <c r="Q15" s="54">
        <v>1.1619999999999999</v>
      </c>
      <c r="R15" s="9"/>
    </row>
    <row r="17" spans="2:17" s="10" customFormat="1" ht="16.5" x14ac:dyDescent="0.3"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</row>
    <row r="18" spans="2:17" x14ac:dyDescent="0.3"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</row>
    <row r="19" spans="2:17" x14ac:dyDescent="0.3"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</row>
  </sheetData>
  <protectedRanges>
    <protectedRange sqref="H10" name="Range2_1_2_1_2_4_1"/>
    <protectedRange sqref="F11" name="Range2_1_2_1_2_7_1"/>
    <protectedRange sqref="F12" name="Range2_1_2_1_2_20_1"/>
    <protectedRange sqref="H12" name="Range2_1_2_1_2_21_1"/>
    <protectedRange sqref="D9" name="Range2_1_2_1_1"/>
    <protectedRange sqref="F9" name="Range2_1_2_1_4_1"/>
    <protectedRange sqref="H9" name="Range2_1_2_1_5_1"/>
    <protectedRange sqref="D10" name="Range2_1_2_1_2_3_1"/>
    <protectedRange sqref="F10" name="Range2_1_2_1_2_5_1"/>
    <protectedRange sqref="D11" name="Range2_1_2_1_2_9_1"/>
    <protectedRange sqref="D12" name="Range2_1_2_1_2"/>
    <protectedRange sqref="D13" name="Range2_1_2_1_2_1"/>
    <protectedRange sqref="D14" name="Range2_1_2_1_2_2"/>
  </protectedRanges>
  <mergeCells count="20">
    <mergeCell ref="J1:P1"/>
    <mergeCell ref="A2:P2"/>
    <mergeCell ref="N3:Q3"/>
    <mergeCell ref="A5:A7"/>
    <mergeCell ref="B5:B7"/>
    <mergeCell ref="C5:C7"/>
    <mergeCell ref="D5:D7"/>
    <mergeCell ref="E5:E7"/>
    <mergeCell ref="F5:F7"/>
    <mergeCell ref="G5:G7"/>
    <mergeCell ref="N5:N7"/>
    <mergeCell ref="O5:O6"/>
    <mergeCell ref="P5:P7"/>
    <mergeCell ref="Q5:Q6"/>
    <mergeCell ref="H5:H7"/>
    <mergeCell ref="I5:I7"/>
    <mergeCell ref="J5:J7"/>
    <mergeCell ref="K5:K6"/>
    <mergeCell ref="L5:L7"/>
    <mergeCell ref="M5:M6"/>
  </mergeCells>
  <pageMargins left="0.2" right="0.2" top="0.3" bottom="0.19" header="0.31496062992125984" footer="0.31496062992125984"/>
  <pageSetup paperSize="9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21"/>
  <sheetViews>
    <sheetView topLeftCell="A8" workbookViewId="0">
      <selection activeCell="N3" sqref="N3:Q3"/>
    </sheetView>
  </sheetViews>
  <sheetFormatPr defaultColWidth="9" defaultRowHeight="17.25" x14ac:dyDescent="0.3"/>
  <cols>
    <col min="1" max="1" width="3.875" style="1" customWidth="1"/>
    <col min="2" max="2" width="20.5" style="1" customWidth="1"/>
    <col min="3" max="3" width="12.125" style="1" customWidth="1"/>
    <col min="4" max="4" width="10.125" style="1" customWidth="1"/>
    <col min="5" max="5" width="7.375" style="1" customWidth="1"/>
    <col min="6" max="6" width="10" style="1" customWidth="1"/>
    <col min="7" max="7" width="6.875" style="1" customWidth="1"/>
    <col min="8" max="8" width="8.875" style="1" customWidth="1"/>
    <col min="9" max="9" width="10.375" style="1" customWidth="1"/>
    <col min="10" max="10" width="12.5" style="1" customWidth="1"/>
    <col min="11" max="11" width="7.125" style="1" customWidth="1"/>
    <col min="12" max="12" width="12.25" style="1" customWidth="1"/>
    <col min="13" max="13" width="6" style="1" customWidth="1"/>
    <col min="14" max="14" width="10.75" style="1" customWidth="1"/>
    <col min="15" max="15" width="7.75" style="1" customWidth="1"/>
    <col min="16" max="16" width="5.875" style="1" customWidth="1"/>
    <col min="17" max="17" width="7.625" style="1" customWidth="1"/>
    <col min="18" max="18" width="11.25" style="1" customWidth="1"/>
    <col min="19" max="19" width="10.375" style="1" customWidth="1"/>
    <col min="20" max="20" width="10.875" style="1" customWidth="1"/>
    <col min="21" max="16384" width="9" style="1"/>
  </cols>
  <sheetData>
    <row r="1" spans="1:23" ht="45" customHeight="1" x14ac:dyDescent="0.3">
      <c r="J1" s="265"/>
      <c r="K1" s="265"/>
      <c r="L1" s="265"/>
      <c r="M1" s="265"/>
      <c r="N1" s="265"/>
      <c r="O1" s="265"/>
      <c r="P1" s="265"/>
      <c r="Q1" s="2"/>
      <c r="R1" s="2"/>
    </row>
    <row r="2" spans="1:23" ht="59.25" customHeight="1" x14ac:dyDescent="0.3">
      <c r="A2" s="266" t="s">
        <v>136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11"/>
    </row>
    <row r="3" spans="1:23" ht="38.25" customHeight="1" x14ac:dyDescent="0.3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272" t="s">
        <v>142</v>
      </c>
      <c r="O3" s="267"/>
      <c r="P3" s="267"/>
      <c r="Q3" s="267"/>
    </row>
    <row r="4" spans="1:23" x14ac:dyDescent="0.3">
      <c r="B4" s="3"/>
      <c r="P4" s="1" t="s">
        <v>40</v>
      </c>
      <c r="Q4" s="7"/>
    </row>
    <row r="5" spans="1:23" ht="27.75" customHeight="1" x14ac:dyDescent="0.3">
      <c r="A5" s="268" t="s">
        <v>15</v>
      </c>
      <c r="B5" s="269" t="s">
        <v>16</v>
      </c>
      <c r="C5" s="262" t="s">
        <v>30</v>
      </c>
      <c r="D5" s="264" t="s">
        <v>32</v>
      </c>
      <c r="E5" s="263" t="s">
        <v>33</v>
      </c>
      <c r="F5" s="264" t="s">
        <v>34</v>
      </c>
      <c r="G5" s="263" t="s">
        <v>33</v>
      </c>
      <c r="H5" s="264" t="s">
        <v>35</v>
      </c>
      <c r="I5" s="263" t="s">
        <v>33</v>
      </c>
      <c r="J5" s="262" t="s">
        <v>36</v>
      </c>
      <c r="K5" s="263" t="s">
        <v>33</v>
      </c>
      <c r="L5" s="262" t="s">
        <v>37</v>
      </c>
      <c r="M5" s="263" t="s">
        <v>33</v>
      </c>
      <c r="N5" s="264" t="s">
        <v>38</v>
      </c>
      <c r="O5" s="263" t="s">
        <v>33</v>
      </c>
      <c r="P5" s="262" t="s">
        <v>39</v>
      </c>
      <c r="Q5" s="263" t="s">
        <v>105</v>
      </c>
    </row>
    <row r="6" spans="1:23" ht="78" customHeight="1" x14ac:dyDescent="0.3">
      <c r="A6" s="268"/>
      <c r="B6" s="269"/>
      <c r="C6" s="262"/>
      <c r="D6" s="264"/>
      <c r="E6" s="263"/>
      <c r="F6" s="264"/>
      <c r="G6" s="263"/>
      <c r="H6" s="264"/>
      <c r="I6" s="263"/>
      <c r="J6" s="262"/>
      <c r="K6" s="263"/>
      <c r="L6" s="262"/>
      <c r="M6" s="263"/>
      <c r="N6" s="264"/>
      <c r="O6" s="263"/>
      <c r="P6" s="262"/>
      <c r="Q6" s="263"/>
    </row>
    <row r="7" spans="1:23" ht="13.5" hidden="1" customHeight="1" x14ac:dyDescent="0.3">
      <c r="A7" s="268"/>
      <c r="B7" s="269"/>
      <c r="C7" s="262"/>
      <c r="D7" s="264"/>
      <c r="E7" s="263"/>
      <c r="F7" s="264"/>
      <c r="G7" s="263"/>
      <c r="H7" s="264"/>
      <c r="I7" s="263"/>
      <c r="J7" s="262"/>
      <c r="K7" s="20"/>
      <c r="L7" s="262"/>
      <c r="M7" s="20"/>
      <c r="N7" s="264"/>
      <c r="O7" s="20"/>
      <c r="P7" s="262"/>
      <c r="Q7" s="20"/>
    </row>
    <row r="8" spans="1:23" s="5" customFormat="1" ht="14.25" customHeight="1" thickBot="1" x14ac:dyDescent="0.35">
      <c r="A8" s="15">
        <v>1</v>
      </c>
      <c r="B8" s="15">
        <v>2</v>
      </c>
      <c r="C8" s="61">
        <v>3</v>
      </c>
      <c r="D8" s="115">
        <v>4</v>
      </c>
      <c r="E8" s="62">
        <v>5</v>
      </c>
      <c r="F8" s="61">
        <v>6</v>
      </c>
      <c r="G8" s="62">
        <v>7</v>
      </c>
      <c r="H8" s="61">
        <v>8</v>
      </c>
      <c r="I8" s="62">
        <v>9</v>
      </c>
      <c r="J8" s="61">
        <v>10</v>
      </c>
      <c r="K8" s="62">
        <v>11</v>
      </c>
      <c r="L8" s="61">
        <v>12</v>
      </c>
      <c r="M8" s="62">
        <v>13</v>
      </c>
      <c r="N8" s="61">
        <v>14</v>
      </c>
      <c r="O8" s="62">
        <v>15</v>
      </c>
      <c r="P8" s="63">
        <v>16</v>
      </c>
      <c r="Q8" s="62">
        <v>17</v>
      </c>
      <c r="R8" s="4"/>
    </row>
    <row r="9" spans="1:23" ht="49.5" customHeight="1" thickBot="1" x14ac:dyDescent="0.35">
      <c r="A9" s="32">
        <v>1</v>
      </c>
      <c r="B9" s="47" t="s">
        <v>50</v>
      </c>
      <c r="C9" s="69">
        <v>681107</v>
      </c>
      <c r="D9" s="214">
        <v>412948</v>
      </c>
      <c r="E9" s="64">
        <f t="shared" ref="E9:E16" si="0">SUM(D9*100/C9)</f>
        <v>60.628946700004555</v>
      </c>
      <c r="F9" s="214">
        <v>160294</v>
      </c>
      <c r="G9" s="65">
        <f t="shared" ref="G9:G16" si="1">SUM(F9*100/C9)</f>
        <v>23.534334546554359</v>
      </c>
      <c r="H9" s="116"/>
      <c r="I9" s="65">
        <f t="shared" ref="I9:I15" si="2">SUM(H9*100/C9)</f>
        <v>0</v>
      </c>
      <c r="J9" s="215">
        <v>2289</v>
      </c>
      <c r="K9" s="65">
        <f t="shared" ref="K9:K16" si="3">SUM(J9*100/C9)</f>
        <v>0.33607054398207625</v>
      </c>
      <c r="L9" s="66"/>
      <c r="M9" s="65">
        <f t="shared" ref="M9:M15" si="4">SUM(L9*100/C9)</f>
        <v>0</v>
      </c>
      <c r="N9" s="216">
        <v>419184</v>
      </c>
      <c r="O9" s="65">
        <f t="shared" ref="O9:O16" si="5">SUM(N9*100/C9)</f>
        <v>61.544515032146194</v>
      </c>
      <c r="P9" s="96">
        <v>204</v>
      </c>
      <c r="Q9" s="102">
        <v>0.16263784516578722</v>
      </c>
      <c r="R9" s="18"/>
    </row>
    <row r="10" spans="1:23" s="8" customFormat="1" ht="63" customHeight="1" thickBot="1" x14ac:dyDescent="0.35">
      <c r="A10" s="33">
        <v>2</v>
      </c>
      <c r="B10" s="47" t="s">
        <v>54</v>
      </c>
      <c r="C10" s="220">
        <v>271972.7</v>
      </c>
      <c r="D10" s="235">
        <v>182158.8</v>
      </c>
      <c r="E10" s="64">
        <f t="shared" si="0"/>
        <v>66.976869369609517</v>
      </c>
      <c r="F10" s="235">
        <v>21865.5</v>
      </c>
      <c r="G10" s="65">
        <f t="shared" si="1"/>
        <v>8.039593679806833</v>
      </c>
      <c r="H10" s="67"/>
      <c r="I10" s="65">
        <f>SUM(H10*100/C10)</f>
        <v>0</v>
      </c>
      <c r="J10" s="236">
        <v>11823.535421999986</v>
      </c>
      <c r="K10" s="65">
        <f t="shared" si="3"/>
        <v>4.3473243535104755</v>
      </c>
      <c r="L10" s="66"/>
      <c r="M10" s="65">
        <f t="shared" si="4"/>
        <v>0</v>
      </c>
      <c r="N10" s="237">
        <v>174244.7</v>
      </c>
      <c r="O10" s="65">
        <f t="shared" si="5"/>
        <v>64.066981722797905</v>
      </c>
      <c r="P10" s="238">
        <v>88</v>
      </c>
      <c r="Q10" s="102">
        <v>11.121161768751811</v>
      </c>
      <c r="R10" s="34"/>
      <c r="S10" s="1"/>
      <c r="T10" s="1"/>
      <c r="U10" s="1"/>
      <c r="V10" s="1"/>
      <c r="W10" s="1"/>
    </row>
    <row r="11" spans="1:23" ht="57" customHeight="1" thickBot="1" x14ac:dyDescent="0.35">
      <c r="A11" s="32">
        <v>3</v>
      </c>
      <c r="B11" s="47" t="s">
        <v>53</v>
      </c>
      <c r="C11" s="75">
        <v>295157</v>
      </c>
      <c r="D11" s="214">
        <v>211879</v>
      </c>
      <c r="E11" s="64">
        <f t="shared" si="0"/>
        <v>71.785185511439678</v>
      </c>
      <c r="F11" s="216">
        <v>21586</v>
      </c>
      <c r="G11" s="65">
        <f t="shared" si="1"/>
        <v>7.3133959214926296</v>
      </c>
      <c r="H11" s="67"/>
      <c r="I11" s="65">
        <f>SUM(H11*100/C11)</f>
        <v>0</v>
      </c>
      <c r="J11" s="215">
        <v>4286</v>
      </c>
      <c r="K11" s="65">
        <f t="shared" si="3"/>
        <v>1.452108538845428</v>
      </c>
      <c r="L11" s="143"/>
      <c r="M11" s="65">
        <f t="shared" si="4"/>
        <v>0</v>
      </c>
      <c r="N11" s="216">
        <v>179316</v>
      </c>
      <c r="O11" s="65">
        <f t="shared" si="5"/>
        <v>60.752751925246564</v>
      </c>
      <c r="P11" s="97">
        <v>110</v>
      </c>
      <c r="Q11" s="102">
        <v>1.0751137260115564</v>
      </c>
      <c r="R11" s="6"/>
    </row>
    <row r="12" spans="1:23" s="14" customFormat="1" ht="70.5" customHeight="1" thickBot="1" x14ac:dyDescent="0.35">
      <c r="A12" s="33">
        <v>4</v>
      </c>
      <c r="B12" s="47" t="s">
        <v>51</v>
      </c>
      <c r="C12" s="74">
        <v>1777150.5</v>
      </c>
      <c r="D12" s="214">
        <v>1322100.5</v>
      </c>
      <c r="E12" s="64">
        <f t="shared" si="0"/>
        <v>74.394402725036514</v>
      </c>
      <c r="F12" s="214">
        <v>302186.90000000002</v>
      </c>
      <c r="G12" s="64">
        <f t="shared" si="1"/>
        <v>17.004012884671276</v>
      </c>
      <c r="H12" s="68"/>
      <c r="I12" s="64">
        <f t="shared" si="2"/>
        <v>0</v>
      </c>
      <c r="J12" s="215">
        <v>2543.4</v>
      </c>
      <c r="K12" s="64">
        <f t="shared" si="3"/>
        <v>0.1431167478499992</v>
      </c>
      <c r="L12" s="206"/>
      <c r="M12" s="103">
        <f t="shared" si="4"/>
        <v>0</v>
      </c>
      <c r="N12" s="216">
        <v>994667.4</v>
      </c>
      <c r="O12" s="64">
        <f t="shared" si="5"/>
        <v>55.969789840534048</v>
      </c>
      <c r="P12" s="96">
        <v>271</v>
      </c>
      <c r="Q12" s="102">
        <v>0.2529746200830259</v>
      </c>
      <c r="R12" s="30"/>
    </row>
    <row r="13" spans="1:23" s="8" customFormat="1" ht="30" customHeight="1" thickBot="1" x14ac:dyDescent="0.35">
      <c r="A13" s="32">
        <v>5</v>
      </c>
      <c r="B13" s="47" t="s">
        <v>56</v>
      </c>
      <c r="C13" s="75">
        <v>225177.9</v>
      </c>
      <c r="D13" s="214">
        <v>218378.7</v>
      </c>
      <c r="E13" s="64">
        <f t="shared" si="0"/>
        <v>96.980520734938906</v>
      </c>
      <c r="F13" s="214">
        <v>6799.2</v>
      </c>
      <c r="G13" s="65">
        <f t="shared" si="1"/>
        <v>3.0194792650610918</v>
      </c>
      <c r="H13" s="67"/>
      <c r="I13" s="65"/>
      <c r="J13" s="215">
        <v>5696</v>
      </c>
      <c r="K13" s="65">
        <f t="shared" si="3"/>
        <v>2.5295555203241529</v>
      </c>
      <c r="L13" s="66"/>
      <c r="M13" s="65">
        <f t="shared" si="4"/>
        <v>0</v>
      </c>
      <c r="N13" s="216">
        <v>190287</v>
      </c>
      <c r="O13" s="65">
        <f t="shared" si="5"/>
        <v>84.50518456740204</v>
      </c>
      <c r="P13" s="96">
        <v>68</v>
      </c>
      <c r="Q13" s="102">
        <v>3.4206409498043757</v>
      </c>
      <c r="R13" s="6"/>
      <c r="S13" s="1"/>
      <c r="T13" s="1"/>
      <c r="U13" s="1"/>
      <c r="V13" s="1"/>
      <c r="W13" s="1"/>
    </row>
    <row r="14" spans="1:23" ht="45.75" customHeight="1" thickBot="1" x14ac:dyDescent="0.35">
      <c r="A14" s="33">
        <v>6</v>
      </c>
      <c r="B14" s="47" t="s">
        <v>132</v>
      </c>
      <c r="C14" s="74">
        <v>820113</v>
      </c>
      <c r="D14" s="214">
        <v>678211</v>
      </c>
      <c r="E14" s="64">
        <f t="shared" si="0"/>
        <v>82.697262450418421</v>
      </c>
      <c r="F14" s="69"/>
      <c r="G14" s="65">
        <f t="shared" si="1"/>
        <v>0</v>
      </c>
      <c r="H14" s="66"/>
      <c r="I14" s="65">
        <f t="shared" si="2"/>
        <v>0</v>
      </c>
      <c r="J14" s="215">
        <v>1402</v>
      </c>
      <c r="K14" s="65">
        <f t="shared" si="3"/>
        <v>0.17095205172945679</v>
      </c>
      <c r="L14" s="206"/>
      <c r="M14" s="65">
        <f t="shared" si="4"/>
        <v>0</v>
      </c>
      <c r="N14" s="216">
        <v>533738</v>
      </c>
      <c r="O14" s="65">
        <f t="shared" si="5"/>
        <v>65.081031516388592</v>
      </c>
      <c r="P14" s="96">
        <v>272</v>
      </c>
      <c r="Q14" s="102">
        <v>5.8836575954683244E-2</v>
      </c>
      <c r="R14" s="6"/>
    </row>
    <row r="15" spans="1:23" ht="42.75" customHeight="1" thickBot="1" x14ac:dyDescent="0.35">
      <c r="A15" s="32">
        <v>7</v>
      </c>
      <c r="B15" s="47" t="s">
        <v>52</v>
      </c>
      <c r="C15" s="75">
        <v>156985</v>
      </c>
      <c r="D15" s="214">
        <v>136856</v>
      </c>
      <c r="E15" s="64">
        <f t="shared" si="0"/>
        <v>87.17775583654489</v>
      </c>
      <c r="F15" s="214">
        <v>19084</v>
      </c>
      <c r="G15" s="65">
        <f t="shared" si="1"/>
        <v>12.156575468993854</v>
      </c>
      <c r="H15" s="214">
        <v>1045</v>
      </c>
      <c r="I15" s="65">
        <f t="shared" si="2"/>
        <v>0.66566869446125421</v>
      </c>
      <c r="J15" s="215">
        <v>4496</v>
      </c>
      <c r="K15" s="65">
        <f t="shared" si="3"/>
        <v>2.8639678950218173</v>
      </c>
      <c r="L15" s="206"/>
      <c r="M15" s="65">
        <f t="shared" si="4"/>
        <v>0</v>
      </c>
      <c r="N15" s="216">
        <v>119412</v>
      </c>
      <c r="O15" s="65">
        <f t="shared" si="5"/>
        <v>76.065866165557225</v>
      </c>
      <c r="P15" s="96">
        <v>87</v>
      </c>
      <c r="Q15" s="102">
        <v>1.0206444407113637</v>
      </c>
      <c r="R15" s="6"/>
    </row>
    <row r="16" spans="1:23" s="8" customFormat="1" ht="30" customHeight="1" thickBot="1" x14ac:dyDescent="0.35">
      <c r="A16" s="33">
        <v>8</v>
      </c>
      <c r="B16" s="47" t="s">
        <v>55</v>
      </c>
      <c r="C16" s="75">
        <v>193754</v>
      </c>
      <c r="D16" s="75">
        <v>193754</v>
      </c>
      <c r="E16" s="64">
        <f t="shared" si="0"/>
        <v>100</v>
      </c>
      <c r="F16" s="214">
        <v>27421</v>
      </c>
      <c r="G16" s="65">
        <f t="shared" si="1"/>
        <v>14.152482013274565</v>
      </c>
      <c r="H16" s="67"/>
      <c r="I16" s="65">
        <f>SUM(H16*100/C16)</f>
        <v>0</v>
      </c>
      <c r="J16" s="215">
        <v>678</v>
      </c>
      <c r="K16" s="65">
        <f t="shared" si="3"/>
        <v>0.34992825954560935</v>
      </c>
      <c r="L16" s="205"/>
      <c r="M16" s="65">
        <f>SUM(L16*100/C16)</f>
        <v>0</v>
      </c>
      <c r="N16" s="216">
        <v>168758</v>
      </c>
      <c r="O16" s="65">
        <f t="shared" si="5"/>
        <v>87.099105050734437</v>
      </c>
      <c r="P16" s="96">
        <v>88</v>
      </c>
      <c r="Q16" s="102">
        <v>1.0058227941994586</v>
      </c>
      <c r="R16" s="6"/>
      <c r="S16" s="1"/>
      <c r="T16" s="1"/>
      <c r="U16" s="1"/>
      <c r="V16" s="1"/>
      <c r="W16" s="1"/>
    </row>
    <row r="17" spans="1:18" ht="29.25" customHeight="1" x14ac:dyDescent="0.3">
      <c r="A17" s="16"/>
      <c r="B17" s="26" t="s">
        <v>17</v>
      </c>
      <c r="C17" s="76">
        <v>4421417.0999999996</v>
      </c>
      <c r="D17" s="76">
        <v>3356286</v>
      </c>
      <c r="E17" s="64">
        <v>75.909734912817896</v>
      </c>
      <c r="F17" s="76">
        <v>559236.60000000009</v>
      </c>
      <c r="G17" s="65">
        <v>12.648356564233673</v>
      </c>
      <c r="H17" s="76">
        <v>1045</v>
      </c>
      <c r="I17" s="65">
        <v>2.3634956312988432E-2</v>
      </c>
      <c r="J17" s="76">
        <v>33213.935421999988</v>
      </c>
      <c r="K17" s="65">
        <v>0.75120565806831452</v>
      </c>
      <c r="L17" s="207"/>
      <c r="M17" s="65">
        <v>1.7687374457232068</v>
      </c>
      <c r="N17" s="76">
        <v>2779607.1</v>
      </c>
      <c r="O17" s="65">
        <v>62.8668826562416</v>
      </c>
      <c r="P17" s="77">
        <v>1188</v>
      </c>
      <c r="Q17" s="132">
        <v>2.2650000000000001</v>
      </c>
      <c r="R17" s="9"/>
    </row>
    <row r="19" spans="1:18" s="10" customFormat="1" ht="16.5" x14ac:dyDescent="0.3"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</row>
    <row r="20" spans="1:18" x14ac:dyDescent="0.3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</row>
    <row r="21" spans="1:18" x14ac:dyDescent="0.3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</row>
  </sheetData>
  <protectedRanges>
    <protectedRange sqref="F14" name="Range2_1_2_1_2_24"/>
    <protectedRange sqref="D9" name="Range2_1_2_1_3"/>
    <protectedRange sqref="F9" name="Range2_1_2_1_11"/>
    <protectedRange sqref="D10" name="Range2_1_2_1_2_1"/>
    <protectedRange sqref="F10" name="Range2_1_2_1_2_2"/>
    <protectedRange sqref="D11" name="Range2_1_2_1_2_3"/>
    <protectedRange sqref="F11" name="Range2_1_2_1_2_4"/>
    <protectedRange sqref="D12" name="Range2_1_2_1_2_5"/>
    <protectedRange sqref="F12" name="Range2_1_2_1_2_6"/>
    <protectedRange sqref="D13" name="Range2_1_2_1_2_7"/>
    <protectedRange sqref="F13" name="Range2_1_2_1_2_8"/>
    <protectedRange sqref="D14" name="Range2_1_2_1_2_9"/>
    <protectedRange sqref="D15" name="Range2_1_2_1_2_10"/>
    <protectedRange sqref="F15" name="Range2_1_2_1_2_11"/>
    <protectedRange sqref="H15" name="Range2_1_2_1_2_13"/>
    <protectedRange sqref="F16" name="Range2_1_2_1_2_14"/>
  </protectedRanges>
  <mergeCells count="20">
    <mergeCell ref="P5:P7"/>
    <mergeCell ref="Q5:Q6"/>
    <mergeCell ref="H5:H7"/>
    <mergeCell ref="I5:I7"/>
    <mergeCell ref="J5:J7"/>
    <mergeCell ref="K5:K6"/>
    <mergeCell ref="L5:L7"/>
    <mergeCell ref="M5:M6"/>
    <mergeCell ref="J1:P1"/>
    <mergeCell ref="A2:P2"/>
    <mergeCell ref="N3:Q3"/>
    <mergeCell ref="A5:A7"/>
    <mergeCell ref="B5:B7"/>
    <mergeCell ref="C5:C7"/>
    <mergeCell ref="D5:D7"/>
    <mergeCell ref="E5:E7"/>
    <mergeCell ref="F5:F7"/>
    <mergeCell ref="G5:G7"/>
    <mergeCell ref="N5:N7"/>
    <mergeCell ref="O5:O6"/>
  </mergeCells>
  <pageMargins left="0.2" right="0.2" top="0.3" bottom="0.27" header="0.31496062992125984" footer="0.31496062992125984"/>
  <pageSetup paperSize="9" orientation="landscape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topLeftCell="A14" workbookViewId="0">
      <selection activeCell="N3" sqref="N3:Q3"/>
    </sheetView>
  </sheetViews>
  <sheetFormatPr defaultColWidth="9" defaultRowHeight="17.25" x14ac:dyDescent="0.3"/>
  <cols>
    <col min="1" max="1" width="2.875" style="1" customWidth="1"/>
    <col min="2" max="2" width="20.25" style="1" customWidth="1"/>
    <col min="3" max="3" width="10.25" style="1" customWidth="1"/>
    <col min="4" max="4" width="10.125" style="1" customWidth="1"/>
    <col min="5" max="5" width="6.875" style="1" customWidth="1"/>
    <col min="6" max="6" width="9.375" style="1" customWidth="1"/>
    <col min="7" max="7" width="6.625" style="1" customWidth="1"/>
    <col min="8" max="8" width="7.875" style="1" customWidth="1"/>
    <col min="9" max="9" width="5.25" style="1" customWidth="1"/>
    <col min="10" max="10" width="7.625" style="1" customWidth="1"/>
    <col min="11" max="11" width="5.625" style="1" customWidth="1"/>
    <col min="12" max="12" width="9.25" style="1" customWidth="1"/>
    <col min="13" max="13" width="5.625" style="1" customWidth="1"/>
    <col min="14" max="14" width="11" style="1" customWidth="1"/>
    <col min="15" max="15" width="6.625" style="1" customWidth="1"/>
    <col min="16" max="16" width="8" style="1" customWidth="1"/>
    <col min="17" max="17" width="8.375" style="1" customWidth="1"/>
    <col min="18" max="18" width="26.25" style="1" customWidth="1"/>
    <col min="19" max="19" width="10.375" style="1" customWidth="1"/>
    <col min="20" max="20" width="10.875" style="1" customWidth="1"/>
    <col min="21" max="16384" width="9" style="1"/>
  </cols>
  <sheetData>
    <row r="1" spans="1:23" ht="45" customHeight="1" x14ac:dyDescent="0.3">
      <c r="J1" s="265"/>
      <c r="K1" s="265"/>
      <c r="L1" s="265"/>
      <c r="M1" s="265"/>
      <c r="N1" s="265"/>
      <c r="O1" s="265"/>
      <c r="P1" s="265"/>
      <c r="Q1" s="2"/>
      <c r="R1" s="2"/>
    </row>
    <row r="2" spans="1:23" ht="59.25" customHeight="1" x14ac:dyDescent="0.3">
      <c r="A2" s="266" t="s">
        <v>123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11"/>
    </row>
    <row r="3" spans="1:23" ht="38.25" customHeight="1" x14ac:dyDescent="0.3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272" t="s">
        <v>98</v>
      </c>
      <c r="O3" s="267"/>
      <c r="P3" s="267"/>
      <c r="Q3" s="267"/>
    </row>
    <row r="4" spans="1:23" x14ac:dyDescent="0.3">
      <c r="B4" s="3"/>
      <c r="P4" s="1" t="s">
        <v>40</v>
      </c>
      <c r="Q4" s="7"/>
    </row>
    <row r="5" spans="1:23" ht="27.75" customHeight="1" x14ac:dyDescent="0.3">
      <c r="A5" s="268" t="s">
        <v>15</v>
      </c>
      <c r="B5" s="269" t="s">
        <v>16</v>
      </c>
      <c r="C5" s="262" t="s">
        <v>30</v>
      </c>
      <c r="D5" s="264" t="s">
        <v>32</v>
      </c>
      <c r="E5" s="263" t="s">
        <v>33</v>
      </c>
      <c r="F5" s="264" t="s">
        <v>34</v>
      </c>
      <c r="G5" s="263" t="s">
        <v>33</v>
      </c>
      <c r="H5" s="264" t="s">
        <v>35</v>
      </c>
      <c r="I5" s="263" t="s">
        <v>33</v>
      </c>
      <c r="J5" s="262" t="s">
        <v>36</v>
      </c>
      <c r="K5" s="263" t="s">
        <v>33</v>
      </c>
      <c r="L5" s="262" t="s">
        <v>37</v>
      </c>
      <c r="M5" s="263" t="s">
        <v>33</v>
      </c>
      <c r="N5" s="264" t="s">
        <v>38</v>
      </c>
      <c r="O5" s="263" t="s">
        <v>33</v>
      </c>
      <c r="P5" s="262" t="s">
        <v>39</v>
      </c>
      <c r="Q5" s="263" t="s">
        <v>105</v>
      </c>
    </row>
    <row r="6" spans="1:23" ht="78" customHeight="1" x14ac:dyDescent="0.3">
      <c r="A6" s="268"/>
      <c r="B6" s="269"/>
      <c r="C6" s="262"/>
      <c r="D6" s="264"/>
      <c r="E6" s="263"/>
      <c r="F6" s="264"/>
      <c r="G6" s="263"/>
      <c r="H6" s="264"/>
      <c r="I6" s="263"/>
      <c r="J6" s="262"/>
      <c r="K6" s="263"/>
      <c r="L6" s="262"/>
      <c r="M6" s="263"/>
      <c r="N6" s="264"/>
      <c r="O6" s="263"/>
      <c r="P6" s="262"/>
      <c r="Q6" s="263"/>
    </row>
    <row r="7" spans="1:23" ht="13.5" hidden="1" customHeight="1" x14ac:dyDescent="0.3">
      <c r="A7" s="268"/>
      <c r="B7" s="269"/>
      <c r="C7" s="262"/>
      <c r="D7" s="264"/>
      <c r="E7" s="263"/>
      <c r="F7" s="264"/>
      <c r="G7" s="263"/>
      <c r="H7" s="264"/>
      <c r="I7" s="263"/>
      <c r="J7" s="262"/>
      <c r="K7" s="20"/>
      <c r="L7" s="262"/>
      <c r="M7" s="20"/>
      <c r="N7" s="264"/>
      <c r="O7" s="20"/>
      <c r="P7" s="262"/>
      <c r="Q7" s="20"/>
    </row>
    <row r="8" spans="1:23" s="5" customFormat="1" ht="14.25" customHeight="1" thickBot="1" x14ac:dyDescent="0.35">
      <c r="A8" s="15">
        <v>1</v>
      </c>
      <c r="B8" s="15">
        <v>2</v>
      </c>
      <c r="C8" s="15">
        <v>3</v>
      </c>
      <c r="D8" s="15">
        <v>4</v>
      </c>
      <c r="E8" s="19">
        <v>5</v>
      </c>
      <c r="F8" s="15">
        <v>6</v>
      </c>
      <c r="G8" s="19">
        <v>7</v>
      </c>
      <c r="H8" s="15">
        <v>8</v>
      </c>
      <c r="I8" s="19">
        <v>9</v>
      </c>
      <c r="J8" s="15">
        <v>10</v>
      </c>
      <c r="K8" s="19">
        <v>11</v>
      </c>
      <c r="L8" s="15">
        <v>12</v>
      </c>
      <c r="M8" s="19">
        <v>13</v>
      </c>
      <c r="N8" s="15">
        <v>14</v>
      </c>
      <c r="O8" s="19">
        <v>15</v>
      </c>
      <c r="P8" s="17">
        <v>16</v>
      </c>
      <c r="Q8" s="19">
        <v>17</v>
      </c>
      <c r="R8" s="4"/>
    </row>
    <row r="9" spans="1:23" ht="30" customHeight="1" thickBot="1" x14ac:dyDescent="0.35">
      <c r="A9" s="25" t="s">
        <v>0</v>
      </c>
      <c r="B9" s="24" t="s">
        <v>74</v>
      </c>
      <c r="C9" s="109">
        <v>3546859.1</v>
      </c>
      <c r="D9" s="222">
        <v>2296185.7999999998</v>
      </c>
      <c r="E9" s="22">
        <f t="shared" ref="E9:E19" si="0">SUM(D9*100/C9)</f>
        <v>64.738568272982704</v>
      </c>
      <c r="F9" s="214">
        <v>693116.1</v>
      </c>
      <c r="G9" s="22">
        <f t="shared" ref="G9:G19" si="1">SUM(F9*100/C9)</f>
        <v>19.541686897006986</v>
      </c>
      <c r="H9" s="205"/>
      <c r="I9" s="22">
        <f>SUM(H9*100/C9)</f>
        <v>0</v>
      </c>
      <c r="J9" s="204"/>
      <c r="K9" s="22">
        <f t="shared" ref="K9:K20" si="2">SUM(J9*100/C9)</f>
        <v>0</v>
      </c>
      <c r="L9" s="215">
        <v>141451.9</v>
      </c>
      <c r="M9" s="22">
        <f>SUM(L9*100/C9)</f>
        <v>3.9880890673102858</v>
      </c>
      <c r="N9" s="216">
        <v>2191623.9</v>
      </c>
      <c r="O9" s="22">
        <f t="shared" ref="O9:O20" si="3">SUM(N9*100/C9)</f>
        <v>61.79055435272295</v>
      </c>
      <c r="P9" s="96">
        <v>635</v>
      </c>
      <c r="Q9" s="102">
        <v>-1.4289007503062614</v>
      </c>
      <c r="R9" s="18"/>
    </row>
    <row r="10" spans="1:23" s="48" customFormat="1" ht="53.25" customHeight="1" thickBot="1" x14ac:dyDescent="0.25">
      <c r="A10" s="25" t="s">
        <v>1</v>
      </c>
      <c r="B10" s="47" t="s">
        <v>75</v>
      </c>
      <c r="C10" s="109">
        <v>126259.3</v>
      </c>
      <c r="D10" s="222">
        <v>93914.6</v>
      </c>
      <c r="E10" s="22">
        <f t="shared" si="0"/>
        <v>74.382322727909937</v>
      </c>
      <c r="F10" s="214">
        <v>14351</v>
      </c>
      <c r="G10" s="22">
        <f t="shared" si="1"/>
        <v>11.366291433581527</v>
      </c>
      <c r="H10" s="205"/>
      <c r="I10" s="22">
        <f>SUM(H10*100/C10)</f>
        <v>0</v>
      </c>
      <c r="J10" s="215">
        <v>1.3</v>
      </c>
      <c r="K10" s="22">
        <f t="shared" si="2"/>
        <v>1.0296271244969678E-3</v>
      </c>
      <c r="L10" s="204"/>
      <c r="M10" s="22">
        <f>SUM(L10*100/C10)</f>
        <v>0</v>
      </c>
      <c r="N10" s="216">
        <v>95842.7</v>
      </c>
      <c r="O10" s="22">
        <f t="shared" si="3"/>
        <v>75.90941815771194</v>
      </c>
      <c r="P10" s="96">
        <v>40</v>
      </c>
      <c r="Q10" s="221">
        <v>9.2254097589932675E-4</v>
      </c>
      <c r="R10" s="6"/>
    </row>
    <row r="11" spans="1:23" s="40" customFormat="1" ht="63.75" customHeight="1" thickBot="1" x14ac:dyDescent="0.35">
      <c r="A11" s="25" t="s">
        <v>2</v>
      </c>
      <c r="B11" s="24" t="s">
        <v>117</v>
      </c>
      <c r="C11" s="109">
        <v>546476.80000000005</v>
      </c>
      <c r="D11" s="222">
        <v>354539.3</v>
      </c>
      <c r="E11" s="22">
        <f>SUM(D11*100/C11)</f>
        <v>64.877282988042666</v>
      </c>
      <c r="F11" s="214">
        <v>19770.8</v>
      </c>
      <c r="G11" s="22">
        <f>SUM(F11*100/C11)</f>
        <v>3.6178663028329838</v>
      </c>
      <c r="H11" s="214">
        <v>17829.900000000001</v>
      </c>
      <c r="I11" s="22">
        <f>SUM(H11*100/C11)</f>
        <v>3.2627002646772931</v>
      </c>
      <c r="J11" s="215">
        <v>1351</v>
      </c>
      <c r="K11" s="22">
        <f>SUM(J11*100/C11)</f>
        <v>0.24722001007179076</v>
      </c>
      <c r="L11" s="204"/>
      <c r="M11" s="22">
        <f>SUM(L11*100/C11)</f>
        <v>0</v>
      </c>
      <c r="N11" s="216">
        <v>314763.5</v>
      </c>
      <c r="O11" s="22">
        <f>SUM(N11*100/C11)</f>
        <v>57.598694034220664</v>
      </c>
      <c r="P11" s="96">
        <v>121</v>
      </c>
      <c r="Q11" s="102">
        <v>0.7504013063981293</v>
      </c>
      <c r="R11" s="38"/>
      <c r="S11" s="39"/>
      <c r="T11" s="39"/>
      <c r="U11" s="39"/>
      <c r="V11" s="39"/>
      <c r="W11" s="39"/>
    </row>
    <row r="12" spans="1:23" ht="53.25" customHeight="1" thickBot="1" x14ac:dyDescent="0.35">
      <c r="A12" s="25" t="s">
        <v>3</v>
      </c>
      <c r="B12" s="24" t="s">
        <v>76</v>
      </c>
      <c r="C12" s="109">
        <v>343269</v>
      </c>
      <c r="D12" s="222">
        <v>246023</v>
      </c>
      <c r="E12" s="22">
        <f t="shared" si="0"/>
        <v>71.67061400825591</v>
      </c>
      <c r="F12" s="205"/>
      <c r="G12" s="22">
        <f t="shared" si="1"/>
        <v>0</v>
      </c>
      <c r="H12" s="205"/>
      <c r="I12" s="22">
        <f>SUM(H12*100/C12)</f>
        <v>0</v>
      </c>
      <c r="J12" s="215">
        <v>821</v>
      </c>
      <c r="K12" s="22">
        <f t="shared" si="2"/>
        <v>0.23917102913458541</v>
      </c>
      <c r="L12" s="21"/>
      <c r="M12" s="22">
        <f>SUM(L12*100/C12)</f>
        <v>0</v>
      </c>
      <c r="N12" s="216">
        <v>169493</v>
      </c>
      <c r="O12" s="22">
        <f t="shared" si="3"/>
        <v>49.376145238865149</v>
      </c>
      <c r="P12" s="96">
        <v>89</v>
      </c>
      <c r="Q12" s="102">
        <v>0.26779612918798407</v>
      </c>
      <c r="R12" s="6"/>
    </row>
    <row r="13" spans="1:23" ht="45" customHeight="1" thickBot="1" x14ac:dyDescent="0.35">
      <c r="A13" s="25" t="s">
        <v>4</v>
      </c>
      <c r="B13" s="24" t="s">
        <v>77</v>
      </c>
      <c r="C13" s="109">
        <v>318942</v>
      </c>
      <c r="D13" s="222">
        <v>210827.8</v>
      </c>
      <c r="E13" s="22">
        <f t="shared" si="0"/>
        <v>66.102238024468392</v>
      </c>
      <c r="F13" s="214">
        <v>7199</v>
      </c>
      <c r="G13" s="22">
        <f t="shared" si="1"/>
        <v>2.2571502028581998</v>
      </c>
      <c r="H13" s="96"/>
      <c r="I13" s="22">
        <f t="shared" ref="I13:I20" si="4">SUM(H13*100/C13)</f>
        <v>0</v>
      </c>
      <c r="J13" s="215">
        <v>8285.4</v>
      </c>
      <c r="K13" s="22">
        <f t="shared" si="2"/>
        <v>2.5977763982166038</v>
      </c>
      <c r="L13" s="21"/>
      <c r="M13" s="22">
        <f t="shared" ref="M13:M20" si="5">SUM(L13*100/C13)</f>
        <v>0</v>
      </c>
      <c r="N13" s="216">
        <v>189278.1</v>
      </c>
      <c r="O13" s="22">
        <f t="shared" si="3"/>
        <v>59.345617698515717</v>
      </c>
      <c r="P13" s="96">
        <v>87</v>
      </c>
      <c r="Q13" s="102">
        <v>12.230491941697984</v>
      </c>
      <c r="R13" s="6"/>
    </row>
    <row r="14" spans="1:23" ht="44.25" customHeight="1" thickBot="1" x14ac:dyDescent="0.35">
      <c r="A14" s="25" t="s">
        <v>5</v>
      </c>
      <c r="B14" s="24" t="s">
        <v>78</v>
      </c>
      <c r="C14" s="109">
        <v>312113.2</v>
      </c>
      <c r="D14" s="222">
        <v>156301.29999999999</v>
      </c>
      <c r="E14" s="22">
        <f t="shared" si="0"/>
        <v>50.078401041673331</v>
      </c>
      <c r="F14" s="214">
        <v>4591.6000000000004</v>
      </c>
      <c r="G14" s="22">
        <f t="shared" si="1"/>
        <v>1.4711329094700258</v>
      </c>
      <c r="H14" s="205"/>
      <c r="I14" s="22">
        <f t="shared" si="4"/>
        <v>0</v>
      </c>
      <c r="J14" s="215">
        <v>1562.8</v>
      </c>
      <c r="K14" s="22">
        <f t="shared" si="2"/>
        <v>0.50071576594645784</v>
      </c>
      <c r="L14" s="21"/>
      <c r="M14" s="22">
        <f t="shared" si="5"/>
        <v>0</v>
      </c>
      <c r="N14" s="216">
        <v>163872.6</v>
      </c>
      <c r="O14" s="22">
        <f t="shared" si="3"/>
        <v>52.504219622880413</v>
      </c>
      <c r="P14" s="96">
        <v>71</v>
      </c>
      <c r="Q14" s="102">
        <v>0.7249938474335158</v>
      </c>
      <c r="R14" s="6"/>
    </row>
    <row r="15" spans="1:23" s="39" customFormat="1" ht="30" customHeight="1" thickBot="1" x14ac:dyDescent="0.35">
      <c r="A15" s="25" t="s">
        <v>6</v>
      </c>
      <c r="B15" s="24" t="s">
        <v>79</v>
      </c>
      <c r="C15" s="109">
        <v>962561.8</v>
      </c>
      <c r="D15" s="222">
        <v>393047.9</v>
      </c>
      <c r="E15" s="22">
        <f t="shared" si="0"/>
        <v>40.833523624145478</v>
      </c>
      <c r="F15" s="214">
        <v>178913.8</v>
      </c>
      <c r="G15" s="22">
        <f t="shared" si="1"/>
        <v>18.587253306748718</v>
      </c>
      <c r="H15" s="214">
        <v>3030</v>
      </c>
      <c r="I15" s="22">
        <f>SUM(H15*100/C15)</f>
        <v>0.31478498315640613</v>
      </c>
      <c r="J15" s="215">
        <v>4353.6000000000004</v>
      </c>
      <c r="K15" s="22">
        <f t="shared" si="2"/>
        <v>0.45229303718472935</v>
      </c>
      <c r="L15" s="204"/>
      <c r="M15" s="22">
        <f t="shared" si="5"/>
        <v>0</v>
      </c>
      <c r="N15" s="216">
        <v>644793.9</v>
      </c>
      <c r="O15" s="22">
        <f t="shared" si="3"/>
        <v>66.987272921073739</v>
      </c>
      <c r="P15" s="96">
        <v>237</v>
      </c>
      <c r="Q15" s="102">
        <v>0.39788547485880355</v>
      </c>
      <c r="R15" s="38"/>
    </row>
    <row r="16" spans="1:23" s="39" customFormat="1" ht="32.25" customHeight="1" thickBot="1" x14ac:dyDescent="0.35">
      <c r="A16" s="25" t="s">
        <v>7</v>
      </c>
      <c r="B16" s="45" t="s">
        <v>80</v>
      </c>
      <c r="C16" s="109">
        <v>452337</v>
      </c>
      <c r="D16" s="222">
        <v>338048</v>
      </c>
      <c r="E16" s="124">
        <f t="shared" si="0"/>
        <v>74.733660965165356</v>
      </c>
      <c r="F16" s="214">
        <v>41381</v>
      </c>
      <c r="G16" s="22">
        <f t="shared" si="1"/>
        <v>9.1482677738058129</v>
      </c>
      <c r="H16" s="205"/>
      <c r="I16" s="22">
        <f>SUM(H16*100/C16)</f>
        <v>0</v>
      </c>
      <c r="J16" s="215">
        <v>317</v>
      </c>
      <c r="K16" s="22">
        <f t="shared" si="2"/>
        <v>7.0080493083696446E-2</v>
      </c>
      <c r="L16" s="204"/>
      <c r="M16" s="22">
        <f t="shared" si="5"/>
        <v>0</v>
      </c>
      <c r="N16" s="216">
        <v>321458</v>
      </c>
      <c r="O16" s="22">
        <f t="shared" si="3"/>
        <v>71.066041469081682</v>
      </c>
      <c r="P16" s="96">
        <v>146</v>
      </c>
      <c r="Q16" s="102">
        <v>0.10801546290759227</v>
      </c>
      <c r="R16" s="38"/>
    </row>
    <row r="17" spans="1:18" ht="45.75" customHeight="1" thickBot="1" x14ac:dyDescent="0.35">
      <c r="A17" s="25" t="s">
        <v>8</v>
      </c>
      <c r="B17" s="45" t="s">
        <v>81</v>
      </c>
      <c r="C17" s="109">
        <v>559793.5</v>
      </c>
      <c r="D17" s="222">
        <v>413339.3</v>
      </c>
      <c r="E17" s="22">
        <f t="shared" si="0"/>
        <v>73.837816980725933</v>
      </c>
      <c r="F17" s="214">
        <v>64121.9</v>
      </c>
      <c r="G17" s="22">
        <f t="shared" si="1"/>
        <v>11.454563155878017</v>
      </c>
      <c r="H17" s="205"/>
      <c r="I17" s="22">
        <f>SUM(H17*100/C17)</f>
        <v>0</v>
      </c>
      <c r="J17" s="204"/>
      <c r="K17" s="22">
        <f t="shared" si="2"/>
        <v>0</v>
      </c>
      <c r="L17" s="215">
        <v>28084.2</v>
      </c>
      <c r="M17" s="22">
        <f t="shared" si="5"/>
        <v>5.0168856908842274</v>
      </c>
      <c r="N17" s="216">
        <v>428834.6</v>
      </c>
      <c r="O17" s="22">
        <f t="shared" si="3"/>
        <v>76.605855552091981</v>
      </c>
      <c r="P17" s="96">
        <v>198</v>
      </c>
      <c r="Q17" s="102">
        <v>-9.3860540352659658</v>
      </c>
      <c r="R17" s="6"/>
    </row>
    <row r="18" spans="1:18" ht="45" customHeight="1" thickBot="1" x14ac:dyDescent="0.35">
      <c r="A18" s="25" t="s">
        <v>9</v>
      </c>
      <c r="B18" s="45" t="s">
        <v>82</v>
      </c>
      <c r="C18" s="109">
        <v>773622.98</v>
      </c>
      <c r="D18" s="222">
        <v>450705.98</v>
      </c>
      <c r="E18" s="22">
        <f t="shared" si="0"/>
        <v>58.259125136122506</v>
      </c>
      <c r="F18" s="214">
        <v>127501</v>
      </c>
      <c r="G18" s="22">
        <f t="shared" si="1"/>
        <v>16.48102542145271</v>
      </c>
      <c r="H18" s="205"/>
      <c r="I18" s="22">
        <f t="shared" si="4"/>
        <v>0</v>
      </c>
      <c r="J18" s="215">
        <v>18844</v>
      </c>
      <c r="K18" s="22">
        <f t="shared" si="2"/>
        <v>2.435811821412027</v>
      </c>
      <c r="L18" s="21"/>
      <c r="M18" s="22">
        <f>SUM(L18*100/C18)</f>
        <v>0</v>
      </c>
      <c r="N18" s="216">
        <v>472621.7</v>
      </c>
      <c r="O18" s="22">
        <f t="shared" si="3"/>
        <v>61.091993415190437</v>
      </c>
      <c r="P18" s="96">
        <v>220</v>
      </c>
      <c r="Q18" s="102">
        <v>1.5176365653445871</v>
      </c>
      <c r="R18" s="6"/>
    </row>
    <row r="19" spans="1:18" s="39" customFormat="1" ht="59.25" customHeight="1" thickBot="1" x14ac:dyDescent="0.35">
      <c r="A19" s="25" t="s">
        <v>10</v>
      </c>
      <c r="B19" s="45" t="s">
        <v>83</v>
      </c>
      <c r="C19" s="109">
        <v>35830.1</v>
      </c>
      <c r="D19" s="222">
        <v>25617.3</v>
      </c>
      <c r="E19" s="22">
        <f t="shared" si="0"/>
        <v>71.496590855174844</v>
      </c>
      <c r="F19" s="214">
        <v>86.5</v>
      </c>
      <c r="G19" s="22">
        <f t="shared" si="1"/>
        <v>0.24141713252265554</v>
      </c>
      <c r="H19" s="96"/>
      <c r="I19" s="22">
        <f t="shared" si="4"/>
        <v>0</v>
      </c>
      <c r="J19" s="215">
        <v>30.5</v>
      </c>
      <c r="K19" s="22">
        <f t="shared" si="2"/>
        <v>8.5123960022439243E-2</v>
      </c>
      <c r="L19" s="21"/>
      <c r="M19" s="22">
        <f t="shared" si="5"/>
        <v>0</v>
      </c>
      <c r="N19" s="216">
        <v>24023.5</v>
      </c>
      <c r="O19" s="22">
        <f t="shared" si="3"/>
        <v>67.048375527838331</v>
      </c>
      <c r="P19" s="96">
        <v>12</v>
      </c>
      <c r="Q19" s="102">
        <v>2.5088653430276987E-2</v>
      </c>
      <c r="R19" s="38"/>
    </row>
    <row r="20" spans="1:18" ht="45" customHeight="1" thickBot="1" x14ac:dyDescent="0.35">
      <c r="A20" s="25" t="s">
        <v>11</v>
      </c>
      <c r="B20" s="45" t="s">
        <v>84</v>
      </c>
      <c r="C20" s="109">
        <v>15025.2</v>
      </c>
      <c r="D20" s="222">
        <v>15025.2</v>
      </c>
      <c r="E20" s="22">
        <f>SUM(D20*100/C20)</f>
        <v>100</v>
      </c>
      <c r="F20" s="96"/>
      <c r="G20" s="22">
        <f>SUM(F20*100/C20)</f>
        <v>0</v>
      </c>
      <c r="H20" s="96"/>
      <c r="I20" s="22">
        <f t="shared" si="4"/>
        <v>0</v>
      </c>
      <c r="J20" s="204">
        <v>0</v>
      </c>
      <c r="K20" s="22">
        <f t="shared" si="2"/>
        <v>0</v>
      </c>
      <c r="L20" s="21">
        <v>0</v>
      </c>
      <c r="M20" s="22">
        <f t="shared" si="5"/>
        <v>0</v>
      </c>
      <c r="N20" s="216">
        <v>11411.4</v>
      </c>
      <c r="O20" s="22">
        <f t="shared" si="3"/>
        <v>75.948406676782994</v>
      </c>
      <c r="P20" s="96">
        <v>7</v>
      </c>
      <c r="Q20" s="102">
        <v>0</v>
      </c>
      <c r="R20" s="46"/>
    </row>
    <row r="21" spans="1:18" x14ac:dyDescent="0.3">
      <c r="A21" s="41"/>
      <c r="B21" s="42" t="s">
        <v>17</v>
      </c>
      <c r="C21" s="92">
        <v>7993089.9799999995</v>
      </c>
      <c r="D21" s="92">
        <v>4993575.4799999986</v>
      </c>
      <c r="E21" s="22">
        <v>62.473655275928714</v>
      </c>
      <c r="F21" s="92">
        <v>1151032.7000000002</v>
      </c>
      <c r="G21" s="22">
        <v>14.400347085796227</v>
      </c>
      <c r="H21" s="93">
        <v>20859.900000000001</v>
      </c>
      <c r="I21" s="22">
        <v>0.2609741670892588</v>
      </c>
      <c r="J21" s="31">
        <v>35566.6</v>
      </c>
      <c r="K21" s="22">
        <v>0.44496684122152225</v>
      </c>
      <c r="L21" s="92">
        <v>169536.1</v>
      </c>
      <c r="M21" s="22">
        <v>2.12103329781357</v>
      </c>
      <c r="N21" s="92">
        <v>5028016.9000000004</v>
      </c>
      <c r="O21" s="22">
        <v>62.904545208184942</v>
      </c>
      <c r="P21" s="211">
        <v>1863</v>
      </c>
      <c r="Q21" s="212">
        <v>0.434</v>
      </c>
    </row>
    <row r="22" spans="1:18" s="10" customFormat="1" ht="16.5" x14ac:dyDescent="0.3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</row>
    <row r="23" spans="1:18" x14ac:dyDescent="0.3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</row>
    <row r="24" spans="1:18" x14ac:dyDescent="0.3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</sheetData>
  <protectedRanges>
    <protectedRange sqref="H19" name="Range2_1_2_1_2_56"/>
    <protectedRange sqref="H9" name="Range2_1_2_1_2"/>
    <protectedRange sqref="H10" name="Range2_1_2_1_2_6"/>
    <protectedRange sqref="H12" name="Range2_1_2_1_2_12"/>
    <protectedRange sqref="H14" name="Range2_1_2_1_2_17"/>
    <protectedRange sqref="F12" name="Range2_1_2_1_2_11"/>
    <protectedRange sqref="H16" name="Range2_1_2_1_2_23"/>
    <protectedRange sqref="H17" name="Range2_1_2_1_2_26"/>
    <protectedRange sqref="H18" name="Range2_1_2_1_2_50"/>
    <protectedRange sqref="D9" name="Range2_1_2_1_3"/>
    <protectedRange sqref="F9" name="Range2_1_2_1_4"/>
    <protectedRange sqref="D10" name="Range2_1_2_1_2_7"/>
    <protectedRange sqref="F10" name="Range2_1_2_1_2_29"/>
    <protectedRange sqref="D11" name="Range2_1_2_1_2_30"/>
    <protectedRange sqref="F11" name="Range2_1_2_1_2_31"/>
    <protectedRange sqref="H11" name="Range2_1_2_1_2_32"/>
    <protectedRange sqref="D12" name="Range2_1_2_1_2_33"/>
    <protectedRange sqref="D13" name="Range2_1_2_1_2_34"/>
    <protectedRange sqref="F13" name="Range2_1_2_1_2_36"/>
    <protectedRange sqref="D14" name="Range2_1_2_1_2_37"/>
    <protectedRange sqref="F14" name="Range2_1_2_1_2_38"/>
    <protectedRange sqref="D15" name="Range2_1_2_1_2_39"/>
    <protectedRange sqref="F15" name="Range2_1_2_1_2_40"/>
    <protectedRange sqref="H15" name="Range2_1_2_1_2_41"/>
    <protectedRange sqref="D16" name="Range2_1_2_1_2_42"/>
    <protectedRange sqref="F16" name="Range2_1_2_1_2_43"/>
    <protectedRange sqref="D17" name="Range2_1_2_1_2_44"/>
    <protectedRange sqref="F17" name="Range2_1_2_1_2_45"/>
    <protectedRange sqref="D18" name="Range2_1_2_1_2_46"/>
    <protectedRange sqref="F18" name="Range2_1_2_1_2_47"/>
    <protectedRange sqref="D19" name="Range2_1_2_1_2_48"/>
    <protectedRange sqref="F19" name="Range2_1_2_1_2_49"/>
    <protectedRange sqref="D20" name="Range2_1_2_1_2_51"/>
  </protectedRanges>
  <mergeCells count="20">
    <mergeCell ref="P5:P7"/>
    <mergeCell ref="Q5:Q6"/>
    <mergeCell ref="H5:H7"/>
    <mergeCell ref="I5:I7"/>
    <mergeCell ref="J5:J7"/>
    <mergeCell ref="K5:K6"/>
    <mergeCell ref="L5:L7"/>
    <mergeCell ref="M5:M6"/>
    <mergeCell ref="J1:P1"/>
    <mergeCell ref="A2:P2"/>
    <mergeCell ref="N3:Q3"/>
    <mergeCell ref="A5:A7"/>
    <mergeCell ref="B5:B7"/>
    <mergeCell ref="C5:C7"/>
    <mergeCell ref="D5:D7"/>
    <mergeCell ref="E5:E7"/>
    <mergeCell ref="F5:F7"/>
    <mergeCell ref="G5:G7"/>
    <mergeCell ref="N5:N7"/>
    <mergeCell ref="O5:O6"/>
  </mergeCells>
  <pageMargins left="0.2" right="0.2" top="0.32" bottom="0.19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topLeftCell="A8" workbookViewId="0">
      <selection activeCell="N3" sqref="N3:Q3"/>
    </sheetView>
  </sheetViews>
  <sheetFormatPr defaultColWidth="9" defaultRowHeight="17.25" x14ac:dyDescent="0.3"/>
  <cols>
    <col min="1" max="1" width="3.875" style="1" customWidth="1"/>
    <col min="2" max="2" width="23.375" style="1" customWidth="1"/>
    <col min="3" max="3" width="9.5" style="1" customWidth="1"/>
    <col min="4" max="4" width="10.125" style="1" customWidth="1"/>
    <col min="5" max="5" width="7.375" style="1" customWidth="1"/>
    <col min="6" max="6" width="8.75" style="1" customWidth="1"/>
    <col min="7" max="7" width="6.875" style="1" customWidth="1"/>
    <col min="8" max="8" width="7.625" style="1" customWidth="1"/>
    <col min="9" max="9" width="6.375" style="1" customWidth="1"/>
    <col min="10" max="10" width="8.375" style="1" customWidth="1"/>
    <col min="11" max="11" width="6.625" style="1" customWidth="1"/>
    <col min="12" max="12" width="7.625" style="1" customWidth="1"/>
    <col min="13" max="13" width="5.625" style="1" customWidth="1"/>
    <col min="14" max="14" width="9.625" style="1" customWidth="1"/>
    <col min="15" max="15" width="6.625" style="1" customWidth="1"/>
    <col min="16" max="16" width="5.375" style="1" customWidth="1"/>
    <col min="17" max="17" width="7.875" style="1" customWidth="1"/>
    <col min="18" max="18" width="25.75" style="1" customWidth="1"/>
    <col min="19" max="19" width="10.375" style="1" customWidth="1"/>
    <col min="20" max="20" width="10.875" style="1" customWidth="1"/>
    <col min="21" max="16384" width="9" style="1"/>
  </cols>
  <sheetData>
    <row r="1" spans="1:23" ht="45" customHeight="1" x14ac:dyDescent="0.3">
      <c r="J1" s="265"/>
      <c r="K1" s="265"/>
      <c r="L1" s="265"/>
      <c r="M1" s="265"/>
      <c r="N1" s="265"/>
      <c r="O1" s="265"/>
      <c r="P1" s="265"/>
      <c r="Q1" s="2"/>
      <c r="R1" s="2"/>
    </row>
    <row r="2" spans="1:23" ht="59.25" customHeight="1" x14ac:dyDescent="0.3">
      <c r="A2" s="266" t="s">
        <v>125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11"/>
    </row>
    <row r="3" spans="1:23" ht="38.25" customHeight="1" x14ac:dyDescent="0.3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272" t="s">
        <v>97</v>
      </c>
      <c r="O3" s="267"/>
      <c r="P3" s="267"/>
      <c r="Q3" s="267"/>
    </row>
    <row r="4" spans="1:23" x14ac:dyDescent="0.3">
      <c r="B4" s="3"/>
      <c r="P4" s="1" t="s">
        <v>40</v>
      </c>
      <c r="Q4" s="7"/>
    </row>
    <row r="5" spans="1:23" ht="27.75" customHeight="1" x14ac:dyDescent="0.3">
      <c r="A5" s="268" t="s">
        <v>15</v>
      </c>
      <c r="B5" s="269" t="s">
        <v>16</v>
      </c>
      <c r="C5" s="262" t="s">
        <v>30</v>
      </c>
      <c r="D5" s="264" t="s">
        <v>32</v>
      </c>
      <c r="E5" s="263" t="s">
        <v>33</v>
      </c>
      <c r="F5" s="264" t="s">
        <v>34</v>
      </c>
      <c r="G5" s="263" t="s">
        <v>33</v>
      </c>
      <c r="H5" s="264" t="s">
        <v>35</v>
      </c>
      <c r="I5" s="263" t="s">
        <v>33</v>
      </c>
      <c r="J5" s="262" t="s">
        <v>36</v>
      </c>
      <c r="K5" s="263" t="s">
        <v>33</v>
      </c>
      <c r="L5" s="262" t="s">
        <v>37</v>
      </c>
      <c r="M5" s="263" t="s">
        <v>33</v>
      </c>
      <c r="N5" s="264" t="s">
        <v>38</v>
      </c>
      <c r="O5" s="263" t="s">
        <v>33</v>
      </c>
      <c r="P5" s="262" t="s">
        <v>39</v>
      </c>
      <c r="Q5" s="263" t="s">
        <v>105</v>
      </c>
    </row>
    <row r="6" spans="1:23" ht="78" customHeight="1" x14ac:dyDescent="0.3">
      <c r="A6" s="268"/>
      <c r="B6" s="269"/>
      <c r="C6" s="262"/>
      <c r="D6" s="264"/>
      <c r="E6" s="263"/>
      <c r="F6" s="264"/>
      <c r="G6" s="263"/>
      <c r="H6" s="264"/>
      <c r="I6" s="263"/>
      <c r="J6" s="262"/>
      <c r="K6" s="263"/>
      <c r="L6" s="262"/>
      <c r="M6" s="263"/>
      <c r="N6" s="264"/>
      <c r="O6" s="263"/>
      <c r="P6" s="262"/>
      <c r="Q6" s="263"/>
    </row>
    <row r="7" spans="1:23" ht="13.5" hidden="1" customHeight="1" x14ac:dyDescent="0.3">
      <c r="A7" s="268"/>
      <c r="B7" s="269"/>
      <c r="C7" s="262"/>
      <c r="D7" s="264"/>
      <c r="E7" s="263"/>
      <c r="F7" s="264"/>
      <c r="G7" s="263"/>
      <c r="H7" s="264"/>
      <c r="I7" s="263"/>
      <c r="J7" s="262"/>
      <c r="K7" s="20"/>
      <c r="L7" s="262"/>
      <c r="M7" s="20"/>
      <c r="N7" s="264"/>
      <c r="O7" s="20"/>
      <c r="P7" s="262"/>
      <c r="Q7" s="20"/>
    </row>
    <row r="8" spans="1:23" s="5" customFormat="1" ht="14.25" customHeight="1" thickBot="1" x14ac:dyDescent="0.35">
      <c r="A8" s="15">
        <v>1</v>
      </c>
      <c r="B8" s="15">
        <v>2</v>
      </c>
      <c r="C8" s="15">
        <v>3</v>
      </c>
      <c r="D8" s="15">
        <v>4</v>
      </c>
      <c r="E8" s="19">
        <v>5</v>
      </c>
      <c r="F8" s="15">
        <v>6</v>
      </c>
      <c r="G8" s="19">
        <v>7</v>
      </c>
      <c r="H8" s="15">
        <v>8</v>
      </c>
      <c r="I8" s="19">
        <v>9</v>
      </c>
      <c r="J8" s="61">
        <v>10</v>
      </c>
      <c r="K8" s="62">
        <v>11</v>
      </c>
      <c r="L8" s="61">
        <v>12</v>
      </c>
      <c r="M8" s="62">
        <v>13</v>
      </c>
      <c r="N8" s="15">
        <v>14</v>
      </c>
      <c r="O8" s="19">
        <v>15</v>
      </c>
      <c r="P8" s="17">
        <v>16</v>
      </c>
      <c r="Q8" s="19">
        <v>17</v>
      </c>
      <c r="R8" s="4"/>
    </row>
    <row r="9" spans="1:23" s="14" customFormat="1" ht="70.5" customHeight="1" thickBot="1" x14ac:dyDescent="0.35">
      <c r="A9" s="35" t="s">
        <v>0</v>
      </c>
      <c r="B9" s="36" t="s">
        <v>58</v>
      </c>
      <c r="C9" s="164">
        <v>1500433</v>
      </c>
      <c r="D9" s="205">
        <v>960941</v>
      </c>
      <c r="E9" s="90">
        <f t="shared" ref="E9:E15" si="0">SUM(D9*100/C9)</f>
        <v>64.044245894351832</v>
      </c>
      <c r="F9" s="205">
        <v>302964</v>
      </c>
      <c r="G9" s="90">
        <f t="shared" ref="G9:G15" si="1">SUM(F9*100/C9)</f>
        <v>20.191771308682227</v>
      </c>
      <c r="H9" s="214">
        <v>10320</v>
      </c>
      <c r="I9" s="90">
        <f t="shared" ref="I9:I15" si="2">SUM(H9*100/C9)</f>
        <v>0.68780145464675868</v>
      </c>
      <c r="J9" s="215">
        <v>55579</v>
      </c>
      <c r="K9" s="90">
        <f t="shared" ref="K9:K15" si="3">SUM(J9*100/C9)</f>
        <v>3.704197388353895</v>
      </c>
      <c r="L9" s="216"/>
      <c r="M9" s="90">
        <f t="shared" ref="M9:M15" si="4">SUM(L9*100/C9)</f>
        <v>0</v>
      </c>
      <c r="N9" s="216">
        <v>995979</v>
      </c>
      <c r="O9" s="90">
        <f t="shared" ref="O9:O14" si="5">SUM(N9*100/C9)</f>
        <v>66.379438468762018</v>
      </c>
      <c r="P9" s="96">
        <v>359</v>
      </c>
      <c r="Q9" s="102">
        <v>3.9616247230358934</v>
      </c>
      <c r="R9" s="30"/>
    </row>
    <row r="10" spans="1:23" ht="45.75" customHeight="1" thickBot="1" x14ac:dyDescent="0.35">
      <c r="A10" s="35" t="s">
        <v>1</v>
      </c>
      <c r="B10" s="36" t="s">
        <v>59</v>
      </c>
      <c r="C10" s="108">
        <v>306716.09999999998</v>
      </c>
      <c r="D10" s="214">
        <v>247150.1</v>
      </c>
      <c r="E10" s="90">
        <f t="shared" si="0"/>
        <v>80.579434858489662</v>
      </c>
      <c r="F10" s="214">
        <v>46000.3</v>
      </c>
      <c r="G10" s="90">
        <f t="shared" si="1"/>
        <v>14.997680265235507</v>
      </c>
      <c r="H10" s="214">
        <v>1430</v>
      </c>
      <c r="I10" s="90">
        <f t="shared" si="2"/>
        <v>0.46622919370714483</v>
      </c>
      <c r="J10" s="215">
        <v>134</v>
      </c>
      <c r="K10" s="90">
        <f t="shared" si="3"/>
        <v>4.3688609759970215E-2</v>
      </c>
      <c r="L10" s="204"/>
      <c r="M10" s="90">
        <f t="shared" si="4"/>
        <v>0</v>
      </c>
      <c r="N10" s="216">
        <v>245398.8</v>
      </c>
      <c r="O10" s="90">
        <f t="shared" si="5"/>
        <v>80.008450811678955</v>
      </c>
      <c r="P10" s="96">
        <v>119</v>
      </c>
      <c r="Q10" s="102">
        <v>2.9009226665973911E-2</v>
      </c>
      <c r="R10" s="6"/>
    </row>
    <row r="11" spans="1:23" ht="49.5" customHeight="1" thickBot="1" x14ac:dyDescent="0.35">
      <c r="A11" s="35" t="s">
        <v>2</v>
      </c>
      <c r="B11" s="36" t="s">
        <v>57</v>
      </c>
      <c r="C11" s="108">
        <v>1465840.8</v>
      </c>
      <c r="D11" s="214">
        <v>1050419.8999999999</v>
      </c>
      <c r="E11" s="90">
        <f t="shared" si="0"/>
        <v>71.659889668782569</v>
      </c>
      <c r="F11" s="214">
        <v>182937.5</v>
      </c>
      <c r="G11" s="90">
        <f t="shared" si="1"/>
        <v>12.480038760007226</v>
      </c>
      <c r="H11" s="214">
        <v>6640</v>
      </c>
      <c r="I11" s="90">
        <f t="shared" si="2"/>
        <v>0.45298234296657591</v>
      </c>
      <c r="J11" s="215">
        <v>13012</v>
      </c>
      <c r="K11" s="90">
        <f t="shared" si="3"/>
        <v>0.88768166365679002</v>
      </c>
      <c r="L11" s="204"/>
      <c r="M11" s="90">
        <f t="shared" si="4"/>
        <v>0</v>
      </c>
      <c r="N11" s="163">
        <v>960193</v>
      </c>
      <c r="O11" s="90">
        <f t="shared" si="5"/>
        <v>65.504589584353226</v>
      </c>
      <c r="P11" s="96">
        <v>426</v>
      </c>
      <c r="Q11" s="102">
        <v>0.27508260458746542</v>
      </c>
      <c r="R11" s="18"/>
    </row>
    <row r="12" spans="1:23" ht="42.75" customHeight="1" thickBot="1" x14ac:dyDescent="0.35">
      <c r="A12" s="35" t="s">
        <v>3</v>
      </c>
      <c r="B12" s="36" t="s">
        <v>60</v>
      </c>
      <c r="C12" s="108">
        <v>745098</v>
      </c>
      <c r="D12" s="214">
        <v>500418</v>
      </c>
      <c r="E12" s="90">
        <f t="shared" si="0"/>
        <v>67.16136669270351</v>
      </c>
      <c r="F12" s="214">
        <v>88892</v>
      </c>
      <c r="G12" s="90">
        <f t="shared" si="1"/>
        <v>11.930242733170671</v>
      </c>
      <c r="H12" s="214">
        <v>2260</v>
      </c>
      <c r="I12" s="90">
        <f>SUM(H12*100/C12)</f>
        <v>0.30331580543767395</v>
      </c>
      <c r="J12" s="215">
        <v>53128</v>
      </c>
      <c r="K12" s="90">
        <f t="shared" si="3"/>
        <v>7.1303372173861694</v>
      </c>
      <c r="L12" s="205"/>
      <c r="M12" s="90">
        <f t="shared" si="4"/>
        <v>0</v>
      </c>
      <c r="N12" s="216">
        <v>429330</v>
      </c>
      <c r="O12" s="90">
        <f t="shared" si="5"/>
        <v>57.620608295821491</v>
      </c>
      <c r="P12" s="96">
        <v>179</v>
      </c>
      <c r="Q12" s="102">
        <v>6.258717533079504</v>
      </c>
      <c r="R12" s="6"/>
    </row>
    <row r="13" spans="1:23" ht="46.5" customHeight="1" thickBot="1" x14ac:dyDescent="0.35">
      <c r="A13" s="35" t="s">
        <v>4</v>
      </c>
      <c r="B13" s="36" t="s">
        <v>61</v>
      </c>
      <c r="C13" s="108">
        <v>592761</v>
      </c>
      <c r="D13" s="214">
        <v>413438</v>
      </c>
      <c r="E13" s="90">
        <f t="shared" si="0"/>
        <v>69.747841035425751</v>
      </c>
      <c r="F13" s="214">
        <v>74067</v>
      </c>
      <c r="G13" s="90">
        <f>SUM(F13*100/C13)</f>
        <v>12.49525525464732</v>
      </c>
      <c r="H13" s="214">
        <v>2665</v>
      </c>
      <c r="I13" s="90">
        <f>SUM(H13*100/C13)</f>
        <v>0.44959098186284185</v>
      </c>
      <c r="J13" s="215">
        <v>19089</v>
      </c>
      <c r="K13" s="90">
        <f t="shared" si="3"/>
        <v>3.2203535657710276</v>
      </c>
      <c r="L13" s="78"/>
      <c r="M13" s="90">
        <f t="shared" si="4"/>
        <v>0</v>
      </c>
      <c r="N13" s="216">
        <v>355428</v>
      </c>
      <c r="O13" s="90">
        <f t="shared" si="5"/>
        <v>59.961434709773414</v>
      </c>
      <c r="P13" s="96">
        <v>196</v>
      </c>
      <c r="Q13" s="102">
        <v>2.7157606306471642</v>
      </c>
      <c r="R13" s="6"/>
    </row>
    <row r="14" spans="1:23" s="56" customFormat="1" ht="38.450000000000003" customHeight="1" thickBot="1" x14ac:dyDescent="0.35">
      <c r="A14" s="35" t="s">
        <v>5</v>
      </c>
      <c r="B14" s="36" t="s">
        <v>62</v>
      </c>
      <c r="C14" s="108">
        <v>223096.1</v>
      </c>
      <c r="D14" s="214">
        <v>148952.9</v>
      </c>
      <c r="E14" s="90">
        <f t="shared" si="0"/>
        <v>66.766250059951744</v>
      </c>
      <c r="F14" s="214">
        <v>10763</v>
      </c>
      <c r="G14" s="90">
        <f t="shared" si="1"/>
        <v>4.8243783732660495</v>
      </c>
      <c r="H14" s="104"/>
      <c r="I14" s="90">
        <f t="shared" si="2"/>
        <v>0</v>
      </c>
      <c r="J14" s="215">
        <v>356.6</v>
      </c>
      <c r="K14" s="90">
        <f t="shared" si="3"/>
        <v>0.15984143156245223</v>
      </c>
      <c r="L14" s="91"/>
      <c r="M14" s="90">
        <f t="shared" si="4"/>
        <v>0</v>
      </c>
      <c r="N14" s="216">
        <v>137379.29999999999</v>
      </c>
      <c r="O14" s="90">
        <f t="shared" si="5"/>
        <v>61.578530507704968</v>
      </c>
      <c r="P14" s="96">
        <v>73</v>
      </c>
      <c r="Q14" s="102">
        <v>0.30486449516970165</v>
      </c>
      <c r="R14" s="55"/>
      <c r="S14" s="14"/>
      <c r="T14" s="14"/>
      <c r="U14" s="14"/>
      <c r="V14" s="14"/>
      <c r="W14" s="14"/>
    </row>
    <row r="15" spans="1:23" s="8" customFormat="1" ht="30" customHeight="1" thickBot="1" x14ac:dyDescent="0.35">
      <c r="A15" s="35" t="s">
        <v>6</v>
      </c>
      <c r="B15" s="57" t="s">
        <v>63</v>
      </c>
      <c r="C15" s="108">
        <v>14189.5</v>
      </c>
      <c r="D15" s="214">
        <v>14174.5</v>
      </c>
      <c r="E15" s="90">
        <f t="shared" si="0"/>
        <v>99.894288029881253</v>
      </c>
      <c r="F15" s="104"/>
      <c r="G15" s="90">
        <f t="shared" si="1"/>
        <v>0</v>
      </c>
      <c r="H15" s="214">
        <v>15</v>
      </c>
      <c r="I15" s="90">
        <f t="shared" si="2"/>
        <v>0.10571197011874978</v>
      </c>
      <c r="J15" s="215">
        <v>21.8</v>
      </c>
      <c r="K15" s="90">
        <f t="shared" si="3"/>
        <v>0.15363472990591634</v>
      </c>
      <c r="L15" s="204"/>
      <c r="M15" s="90">
        <f t="shared" si="4"/>
        <v>0</v>
      </c>
      <c r="N15" s="216">
        <v>11539.3</v>
      </c>
      <c r="O15" s="90">
        <f>SUM(N15*100/C15)</f>
        <v>81.32280911941929</v>
      </c>
      <c r="P15" s="96">
        <v>5</v>
      </c>
      <c r="Q15" s="102">
        <v>7.7188224192843088E-2</v>
      </c>
      <c r="R15" s="6"/>
      <c r="S15" s="1"/>
      <c r="T15" s="1"/>
      <c r="U15" s="1"/>
      <c r="V15" s="1"/>
      <c r="W15" s="1"/>
    </row>
    <row r="16" spans="1:23" ht="29.25" customHeight="1" x14ac:dyDescent="0.3">
      <c r="A16" s="16"/>
      <c r="B16" s="26" t="s">
        <v>17</v>
      </c>
      <c r="C16" s="92">
        <v>4848134.5</v>
      </c>
      <c r="D16" s="105">
        <v>3335494.4</v>
      </c>
      <c r="E16" s="90">
        <v>68.799543412007239</v>
      </c>
      <c r="F16" s="106">
        <v>705623.8</v>
      </c>
      <c r="G16" s="90">
        <v>14.554542577150036</v>
      </c>
      <c r="H16" s="92">
        <v>23330</v>
      </c>
      <c r="I16" s="90">
        <v>0.48121602236901639</v>
      </c>
      <c r="J16" s="107">
        <v>141320.4</v>
      </c>
      <c r="K16" s="90">
        <v>2.9149438820230751</v>
      </c>
      <c r="L16" s="94"/>
      <c r="M16" s="90">
        <v>0</v>
      </c>
      <c r="N16" s="92">
        <v>3135247.3999999994</v>
      </c>
      <c r="O16" s="90">
        <v>64.66915057740249</v>
      </c>
      <c r="P16" s="93">
        <v>1357</v>
      </c>
      <c r="Q16" s="212">
        <v>1.946</v>
      </c>
      <c r="R16" s="9"/>
    </row>
    <row r="18" spans="2:17" s="10" customFormat="1" ht="16.5" x14ac:dyDescent="0.3"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</row>
    <row r="19" spans="2:17" x14ac:dyDescent="0.3"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</row>
    <row r="20" spans="2:17" x14ac:dyDescent="0.3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</row>
  </sheetData>
  <protectedRanges>
    <protectedRange sqref="H14" name="Range2_1_2_1_2_13_1"/>
    <protectedRange sqref="F15" name="Range2_1_2_1_2_39_1"/>
    <protectedRange sqref="D9" name="Range2_1_2_1"/>
    <protectedRange sqref="F9" name="Range2_1_2_1_1"/>
    <protectedRange sqref="H9" name="Range2_1_2_1_3"/>
    <protectedRange sqref="D10" name="Range2_1_2_1_2_1"/>
    <protectedRange sqref="F10" name="Range2_1_2_1_2_17"/>
    <protectedRange sqref="H10" name="Range2_1_2_1_2_18"/>
    <protectedRange sqref="D11" name="Range2_1_2_1_2_19"/>
    <protectedRange sqref="F11" name="Range2_1_2_1_2_20"/>
    <protectedRange sqref="H11" name="Range2_1_2_1_2_21"/>
    <protectedRange sqref="D12" name="Range2_1_2_1_2_22"/>
    <protectedRange sqref="F12" name="Range2_1_2_1_2_23"/>
    <protectedRange sqref="H12" name="Range2_1_2_1_2_24"/>
    <protectedRange sqref="D13" name="Range2_1_2_1_2_25"/>
    <protectedRange sqref="F13" name="Range2_1_2_1_2_26"/>
    <protectedRange sqref="H13" name="Range2_1_2_1_2_27"/>
    <protectedRange sqref="D14" name="Range2_1_2_1_2_28"/>
    <protectedRange sqref="F14" name="Range2_1_2_1_2_29"/>
    <protectedRange sqref="D15" name="Range2_1_2_1_2_30"/>
    <protectedRange sqref="H15" name="Range2_1_2_1_2_31"/>
  </protectedRanges>
  <mergeCells count="20">
    <mergeCell ref="P5:P7"/>
    <mergeCell ref="Q5:Q6"/>
    <mergeCell ref="H5:H7"/>
    <mergeCell ref="I5:I7"/>
    <mergeCell ref="J5:J7"/>
    <mergeCell ref="K5:K6"/>
    <mergeCell ref="L5:L7"/>
    <mergeCell ref="M5:M6"/>
    <mergeCell ref="J1:P1"/>
    <mergeCell ref="A2:P2"/>
    <mergeCell ref="N3:Q3"/>
    <mergeCell ref="A5:A7"/>
    <mergeCell ref="B5:B7"/>
    <mergeCell ref="C5:C7"/>
    <mergeCell ref="D5:D7"/>
    <mergeCell ref="E5:E7"/>
    <mergeCell ref="F5:F7"/>
    <mergeCell ref="G5:G7"/>
    <mergeCell ref="N5:N7"/>
    <mergeCell ref="O5:O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R28"/>
  <sheetViews>
    <sheetView topLeftCell="A8" workbookViewId="0">
      <selection activeCell="J11" sqref="J11"/>
    </sheetView>
  </sheetViews>
  <sheetFormatPr defaultColWidth="9" defaultRowHeight="17.25" x14ac:dyDescent="0.3"/>
  <cols>
    <col min="1" max="1" width="3.875" style="1" customWidth="1"/>
    <col min="2" max="2" width="23.375" style="1" customWidth="1"/>
    <col min="3" max="3" width="9.5" style="1" customWidth="1"/>
    <col min="4" max="4" width="9.375" style="1" customWidth="1"/>
    <col min="5" max="5" width="5.5" style="1" customWidth="1"/>
    <col min="6" max="6" width="8.75" style="1" customWidth="1"/>
    <col min="7" max="7" width="7.25" style="1" customWidth="1"/>
    <col min="8" max="8" width="7.625" style="1" customWidth="1"/>
    <col min="9" max="9" width="5" style="1" customWidth="1"/>
    <col min="10" max="10" width="7.5" style="1" customWidth="1"/>
    <col min="11" max="11" width="5.375" style="1" customWidth="1"/>
    <col min="12" max="12" width="8.875" style="1" customWidth="1"/>
    <col min="13" max="13" width="7.25" style="1" customWidth="1"/>
    <col min="14" max="14" width="9.375" style="1" customWidth="1"/>
    <col min="15" max="15" width="5.625" style="1" customWidth="1"/>
    <col min="16" max="16" width="5.875" style="1" customWidth="1"/>
    <col min="17" max="17" width="8.375" style="1" customWidth="1"/>
    <col min="18" max="18" width="9.875" style="1" customWidth="1"/>
    <col min="19" max="19" width="10.375" style="1" customWidth="1"/>
    <col min="20" max="20" width="10.875" style="1" customWidth="1"/>
    <col min="21" max="16384" width="9" style="1"/>
  </cols>
  <sheetData>
    <row r="1" spans="1:18" ht="45" customHeight="1" x14ac:dyDescent="0.3">
      <c r="J1" s="265"/>
      <c r="K1" s="265"/>
      <c r="L1" s="265"/>
      <c r="M1" s="265"/>
      <c r="N1" s="265"/>
      <c r="O1" s="265"/>
      <c r="P1" s="265"/>
      <c r="Q1" s="2"/>
      <c r="R1" s="2"/>
    </row>
    <row r="2" spans="1:18" ht="59.25" customHeight="1" x14ac:dyDescent="0.3">
      <c r="A2" s="266" t="s">
        <v>126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11"/>
    </row>
    <row r="3" spans="1:18" ht="38.25" customHeight="1" x14ac:dyDescent="0.3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266" t="s">
        <v>143</v>
      </c>
      <c r="O3" s="266"/>
      <c r="P3" s="266"/>
      <c r="Q3" s="266"/>
    </row>
    <row r="4" spans="1:18" x14ac:dyDescent="0.3">
      <c r="B4" s="3"/>
      <c r="P4" s="1" t="s">
        <v>40</v>
      </c>
      <c r="Q4" s="7"/>
    </row>
    <row r="5" spans="1:18" ht="27.75" customHeight="1" x14ac:dyDescent="0.3">
      <c r="A5" s="268" t="s">
        <v>15</v>
      </c>
      <c r="B5" s="269" t="s">
        <v>16</v>
      </c>
      <c r="C5" s="263" t="s">
        <v>30</v>
      </c>
      <c r="D5" s="264" t="s">
        <v>32</v>
      </c>
      <c r="E5" s="263" t="s">
        <v>33</v>
      </c>
      <c r="F5" s="264" t="s">
        <v>34</v>
      </c>
      <c r="G5" s="263" t="s">
        <v>33</v>
      </c>
      <c r="H5" s="264" t="s">
        <v>35</v>
      </c>
      <c r="I5" s="263" t="s">
        <v>33</v>
      </c>
      <c r="J5" s="262" t="s">
        <v>36</v>
      </c>
      <c r="K5" s="263" t="s">
        <v>33</v>
      </c>
      <c r="L5" s="262" t="s">
        <v>37</v>
      </c>
      <c r="M5" s="263" t="s">
        <v>33</v>
      </c>
      <c r="N5" s="264" t="s">
        <v>38</v>
      </c>
      <c r="O5" s="263" t="s">
        <v>33</v>
      </c>
      <c r="P5" s="262" t="s">
        <v>39</v>
      </c>
      <c r="Q5" s="263" t="s">
        <v>105</v>
      </c>
    </row>
    <row r="6" spans="1:18" ht="78" customHeight="1" x14ac:dyDescent="0.3">
      <c r="A6" s="268"/>
      <c r="B6" s="269"/>
      <c r="C6" s="263"/>
      <c r="D6" s="264"/>
      <c r="E6" s="263"/>
      <c r="F6" s="264"/>
      <c r="G6" s="263"/>
      <c r="H6" s="264"/>
      <c r="I6" s="263"/>
      <c r="J6" s="262"/>
      <c r="K6" s="263"/>
      <c r="L6" s="262"/>
      <c r="M6" s="263"/>
      <c r="N6" s="264"/>
      <c r="O6" s="263"/>
      <c r="P6" s="262"/>
      <c r="Q6" s="263"/>
    </row>
    <row r="7" spans="1:18" ht="13.5" hidden="1" customHeight="1" x14ac:dyDescent="0.3">
      <c r="A7" s="268"/>
      <c r="B7" s="269"/>
      <c r="C7" s="263"/>
      <c r="D7" s="264"/>
      <c r="E7" s="263"/>
      <c r="F7" s="264"/>
      <c r="G7" s="263"/>
      <c r="H7" s="264"/>
      <c r="I7" s="263"/>
      <c r="J7" s="262"/>
      <c r="K7" s="20"/>
      <c r="L7" s="262"/>
      <c r="M7" s="20"/>
      <c r="N7" s="264"/>
      <c r="O7" s="20"/>
      <c r="P7" s="262"/>
      <c r="Q7" s="20"/>
    </row>
    <row r="8" spans="1:18" s="5" customFormat="1" ht="14.25" customHeight="1" thickBot="1" x14ac:dyDescent="0.35">
      <c r="A8" s="15">
        <v>1</v>
      </c>
      <c r="B8" s="15">
        <v>2</v>
      </c>
      <c r="C8" s="19">
        <v>3</v>
      </c>
      <c r="D8" s="15">
        <v>4</v>
      </c>
      <c r="E8" s="19">
        <v>5</v>
      </c>
      <c r="F8" s="15">
        <v>6</v>
      </c>
      <c r="G8" s="19">
        <v>7</v>
      </c>
      <c r="H8" s="15">
        <v>8</v>
      </c>
      <c r="I8" s="19">
        <v>9</v>
      </c>
      <c r="J8" s="15">
        <v>10</v>
      </c>
      <c r="K8" s="19">
        <v>11</v>
      </c>
      <c r="L8" s="15">
        <v>12</v>
      </c>
      <c r="M8" s="19">
        <v>13</v>
      </c>
      <c r="N8" s="15">
        <v>14</v>
      </c>
      <c r="O8" s="19">
        <v>15</v>
      </c>
      <c r="P8" s="17">
        <v>16</v>
      </c>
      <c r="Q8" s="19">
        <v>17</v>
      </c>
      <c r="R8" s="4"/>
    </row>
    <row r="9" spans="1:18" ht="30" customHeight="1" thickBot="1" x14ac:dyDescent="0.35">
      <c r="A9" s="79" t="s">
        <v>0</v>
      </c>
      <c r="B9" s="80" t="s">
        <v>31</v>
      </c>
      <c r="C9" s="151">
        <v>2835294.9</v>
      </c>
      <c r="D9" s="216">
        <f>1728178.6-D11</f>
        <v>1529843.7000000002</v>
      </c>
      <c r="E9" s="152">
        <f>SUM(D9*100/C9)</f>
        <v>53.957128057472978</v>
      </c>
      <c r="F9" s="216">
        <f>796061.3+4</f>
        <v>796065.3</v>
      </c>
      <c r="G9" s="152">
        <f t="shared" ref="G9:G20" si="0">SUM(F9*100/C9)</f>
        <v>28.076984161330099</v>
      </c>
      <c r="H9" s="216">
        <v>25328.6</v>
      </c>
      <c r="I9" s="152">
        <f>SUM(H9*100/C9)</f>
        <v>0.89333211864487183</v>
      </c>
      <c r="J9" s="130"/>
      <c r="K9" s="152">
        <f>SUM(J9*100/C9)</f>
        <v>0</v>
      </c>
      <c r="L9" s="215">
        <v>265171.90000000002</v>
      </c>
      <c r="M9" s="152">
        <f t="shared" ref="M9:M15" si="1">SUM(L9*100/C9)</f>
        <v>9.3525333114379059</v>
      </c>
      <c r="N9" s="216">
        <f>1452404.7+121444.3</f>
        <v>1573849</v>
      </c>
      <c r="O9" s="152">
        <f t="shared" ref="O9:O23" si="2">SUM(N9*100/C9)</f>
        <v>55.509181778586772</v>
      </c>
      <c r="P9" s="97">
        <v>695</v>
      </c>
      <c r="Q9" s="102">
        <v>-3.0174118447717557</v>
      </c>
      <c r="R9" s="18"/>
    </row>
    <row r="10" spans="1:18" ht="45" customHeight="1" thickBot="1" x14ac:dyDescent="0.35">
      <c r="A10" s="79" t="s">
        <v>1</v>
      </c>
      <c r="B10" s="80" t="s">
        <v>29</v>
      </c>
      <c r="C10" s="151">
        <v>756513</v>
      </c>
      <c r="D10" s="214">
        <v>554970</v>
      </c>
      <c r="E10" s="152">
        <f>SUM(D10*100/C10)</f>
        <v>73.358950870639362</v>
      </c>
      <c r="F10" s="216">
        <v>109694</v>
      </c>
      <c r="G10" s="152">
        <f t="shared" si="0"/>
        <v>14.499949108607519</v>
      </c>
      <c r="H10" s="224">
        <v>610</v>
      </c>
      <c r="I10" s="152">
        <f>SUM(H10*100/C10)</f>
        <v>8.0633115359550991E-2</v>
      </c>
      <c r="J10" s="143"/>
      <c r="K10" s="152">
        <f>SUM(J10*100/C10)</f>
        <v>0</v>
      </c>
      <c r="L10" s="215">
        <v>9021</v>
      </c>
      <c r="M10" s="152">
        <f t="shared" si="1"/>
        <v>1.1924448092762452</v>
      </c>
      <c r="N10" s="216">
        <v>478816</v>
      </c>
      <c r="O10" s="152">
        <f t="shared" si="2"/>
        <v>63.292501252456994</v>
      </c>
      <c r="P10" s="97">
        <v>230</v>
      </c>
      <c r="Q10" s="102">
        <v>-0.67656045395024011</v>
      </c>
      <c r="R10" s="6"/>
    </row>
    <row r="11" spans="1:18" ht="30" customHeight="1" thickBot="1" x14ac:dyDescent="0.35">
      <c r="A11" s="79" t="s">
        <v>2</v>
      </c>
      <c r="B11" s="80" t="s">
        <v>18</v>
      </c>
      <c r="C11" s="151">
        <v>218007.5</v>
      </c>
      <c r="D11" s="214">
        <v>198334.9</v>
      </c>
      <c r="E11" s="152">
        <f t="shared" ref="E11:E20" si="3">SUM(D11*100/C11)</f>
        <v>90.976182012086738</v>
      </c>
      <c r="F11" s="216">
        <v>6033</v>
      </c>
      <c r="G11" s="152">
        <f t="shared" si="0"/>
        <v>2.7673359861472657</v>
      </c>
      <c r="H11" s="153"/>
      <c r="I11" s="152">
        <f t="shared" ref="I11:I23" si="4">SUM(H11*100/C11)</f>
        <v>0</v>
      </c>
      <c r="J11" s="286">
        <v>2261</v>
      </c>
      <c r="K11" s="152">
        <f t="shared" ref="K11:K23" si="5">SUM(J11*100/C11)</f>
        <v>1.0371202825590862</v>
      </c>
      <c r="L11" s="143"/>
      <c r="M11" s="152">
        <f t="shared" si="1"/>
        <v>0</v>
      </c>
      <c r="N11" s="216">
        <v>156770.1</v>
      </c>
      <c r="O11" s="152">
        <f t="shared" si="2"/>
        <v>71.910415926057595</v>
      </c>
      <c r="P11" s="97">
        <v>74</v>
      </c>
      <c r="Q11" s="102">
        <v>1.3027045090515206</v>
      </c>
      <c r="R11" s="6"/>
    </row>
    <row r="12" spans="1:18" ht="30" customHeight="1" thickBot="1" x14ac:dyDescent="0.35">
      <c r="A12" s="79" t="s">
        <v>3</v>
      </c>
      <c r="B12" s="80" t="s">
        <v>19</v>
      </c>
      <c r="C12" s="151">
        <v>198030</v>
      </c>
      <c r="D12" s="214">
        <v>117253</v>
      </c>
      <c r="E12" s="152">
        <f t="shared" si="3"/>
        <v>59.209715699641471</v>
      </c>
      <c r="F12" s="216">
        <v>6168</v>
      </c>
      <c r="G12" s="152">
        <f t="shared" si="0"/>
        <v>3.1146795940009091</v>
      </c>
      <c r="H12" s="153"/>
      <c r="I12" s="152">
        <f t="shared" si="4"/>
        <v>0</v>
      </c>
      <c r="J12" s="215">
        <v>1392.2</v>
      </c>
      <c r="K12" s="152">
        <f t="shared" si="5"/>
        <v>0.70302479422309749</v>
      </c>
      <c r="L12" s="153"/>
      <c r="M12" s="152">
        <f t="shared" si="1"/>
        <v>0</v>
      </c>
      <c r="N12" s="216">
        <v>101124</v>
      </c>
      <c r="O12" s="152">
        <f t="shared" si="2"/>
        <v>51.064990153007123</v>
      </c>
      <c r="P12" s="97">
        <v>59</v>
      </c>
      <c r="Q12" s="102">
        <v>2.6149266066246559</v>
      </c>
      <c r="R12" s="6"/>
    </row>
    <row r="13" spans="1:18" ht="30" customHeight="1" thickBot="1" x14ac:dyDescent="0.35">
      <c r="A13" s="79" t="s">
        <v>4</v>
      </c>
      <c r="B13" s="80" t="s">
        <v>119</v>
      </c>
      <c r="C13" s="151">
        <v>341754</v>
      </c>
      <c r="D13" s="214">
        <v>214998</v>
      </c>
      <c r="E13" s="152">
        <f t="shared" si="3"/>
        <v>62.910163450903283</v>
      </c>
      <c r="F13" s="216">
        <v>8869</v>
      </c>
      <c r="G13" s="152">
        <f t="shared" si="0"/>
        <v>2.5951415345540947</v>
      </c>
      <c r="H13" s="153"/>
      <c r="I13" s="152">
        <f t="shared" si="4"/>
        <v>0</v>
      </c>
      <c r="J13" s="215">
        <v>238</v>
      </c>
      <c r="K13" s="152">
        <f t="shared" si="5"/>
        <v>6.9640735733890458E-2</v>
      </c>
      <c r="L13" s="130"/>
      <c r="M13" s="152">
        <f t="shared" si="1"/>
        <v>0</v>
      </c>
      <c r="N13" s="216">
        <v>209847</v>
      </c>
      <c r="O13" s="152">
        <f t="shared" si="2"/>
        <v>61.402938956091226</v>
      </c>
      <c r="P13" s="97">
        <v>122</v>
      </c>
      <c r="Q13" s="102">
        <v>4.8257606402446133E-2</v>
      </c>
      <c r="R13" s="6"/>
    </row>
    <row r="14" spans="1:18" ht="45.75" customHeight="1" thickBot="1" x14ac:dyDescent="0.35">
      <c r="A14" s="79" t="s">
        <v>5</v>
      </c>
      <c r="B14" s="80" t="s">
        <v>23</v>
      </c>
      <c r="C14" s="208">
        <v>270839</v>
      </c>
      <c r="D14" s="216">
        <v>24732</v>
      </c>
      <c r="E14" s="152">
        <f t="shared" si="3"/>
        <v>9.1316243229372436</v>
      </c>
      <c r="F14" s="133"/>
      <c r="G14" s="152">
        <f t="shared" si="0"/>
        <v>0</v>
      </c>
      <c r="H14" s="153"/>
      <c r="I14" s="152">
        <f t="shared" si="4"/>
        <v>0</v>
      </c>
      <c r="J14" s="215">
        <v>61.5</v>
      </c>
      <c r="K14" s="154">
        <f t="shared" si="5"/>
        <v>2.2707217202840062E-2</v>
      </c>
      <c r="L14" s="153"/>
      <c r="M14" s="152">
        <f t="shared" si="1"/>
        <v>0</v>
      </c>
      <c r="N14" s="216">
        <v>167867</v>
      </c>
      <c r="O14" s="152">
        <f t="shared" si="2"/>
        <v>61.980364718522814</v>
      </c>
      <c r="P14" s="97">
        <v>91</v>
      </c>
      <c r="Q14" s="102">
        <v>1.7072212683682433E-2</v>
      </c>
      <c r="R14" s="6"/>
    </row>
    <row r="15" spans="1:18" ht="30" customHeight="1" thickBot="1" x14ac:dyDescent="0.35">
      <c r="A15" s="79" t="s">
        <v>6</v>
      </c>
      <c r="B15" s="80" t="s">
        <v>24</v>
      </c>
      <c r="C15" s="151">
        <v>405325.6</v>
      </c>
      <c r="D15" s="208">
        <v>246466.3</v>
      </c>
      <c r="E15" s="152">
        <f>SUM(D15*100/C15)</f>
        <v>60.806990725480951</v>
      </c>
      <c r="F15" s="210">
        <v>8299.1</v>
      </c>
      <c r="G15" s="152">
        <f>SUM(F15*100/C15)</f>
        <v>2.0475143933667157</v>
      </c>
      <c r="H15" s="153"/>
      <c r="I15" s="152">
        <f>SUM(H15*100/C15)</f>
        <v>0</v>
      </c>
      <c r="J15" s="209">
        <v>1035.0999999999999</v>
      </c>
      <c r="K15" s="152">
        <f>SUM(J15*100/C15)</f>
        <v>0.25537493807447642</v>
      </c>
      <c r="L15" s="153"/>
      <c r="M15" s="152">
        <f t="shared" si="1"/>
        <v>0</v>
      </c>
      <c r="N15" s="210">
        <v>230503.5</v>
      </c>
      <c r="O15" s="152">
        <f>SUM(N15*100/C15)</f>
        <v>56.868724798038912</v>
      </c>
      <c r="P15" s="97">
        <v>96</v>
      </c>
      <c r="Q15" s="102">
        <v>0.45636673703294162</v>
      </c>
      <c r="R15" s="6"/>
    </row>
    <row r="16" spans="1:18" ht="35.25" customHeight="1" thickBot="1" x14ac:dyDescent="0.35">
      <c r="A16" s="79" t="s">
        <v>7</v>
      </c>
      <c r="B16" s="80" t="s">
        <v>118</v>
      </c>
      <c r="C16" s="151">
        <v>422056.6</v>
      </c>
      <c r="D16" s="208">
        <v>281758.3</v>
      </c>
      <c r="E16" s="152">
        <f t="shared" si="3"/>
        <v>66.758415814371816</v>
      </c>
      <c r="F16" s="210">
        <v>10533.6</v>
      </c>
      <c r="G16" s="152">
        <f t="shared" si="0"/>
        <v>2.4957790021527919</v>
      </c>
      <c r="H16" s="213"/>
      <c r="I16" s="152">
        <f t="shared" si="4"/>
        <v>0</v>
      </c>
      <c r="J16" s="134">
        <v>440.5</v>
      </c>
      <c r="K16" s="152">
        <f t="shared" si="5"/>
        <v>0.10436988783021045</v>
      </c>
      <c r="L16" s="209"/>
      <c r="M16" s="152">
        <f t="shared" ref="M16:M23" si="6">SUM(L16*100/C16)</f>
        <v>0</v>
      </c>
      <c r="N16" s="210">
        <v>224470.3</v>
      </c>
      <c r="O16" s="152">
        <f t="shared" si="2"/>
        <v>53.184880890382949</v>
      </c>
      <c r="P16" s="97">
        <v>95</v>
      </c>
      <c r="Q16" s="102">
        <v>0.27130306461599946</v>
      </c>
      <c r="R16" s="6"/>
    </row>
    <row r="17" spans="1:18" ht="30" customHeight="1" thickBot="1" x14ac:dyDescent="0.35">
      <c r="A17" s="79" t="s">
        <v>8</v>
      </c>
      <c r="B17" s="80" t="s">
        <v>27</v>
      </c>
      <c r="C17" s="151">
        <v>294404</v>
      </c>
      <c r="D17" s="214">
        <v>183116</v>
      </c>
      <c r="E17" s="152">
        <f t="shared" si="3"/>
        <v>62.198883167348271</v>
      </c>
      <c r="F17" s="216">
        <v>13068</v>
      </c>
      <c r="G17" s="152">
        <f t="shared" si="0"/>
        <v>4.4387983858914959</v>
      </c>
      <c r="H17" s="153"/>
      <c r="I17" s="152">
        <f t="shared" si="4"/>
        <v>0</v>
      </c>
      <c r="J17" s="215">
        <v>2106</v>
      </c>
      <c r="K17" s="152">
        <f t="shared" si="5"/>
        <v>0.71534354152796842</v>
      </c>
      <c r="L17" s="209"/>
      <c r="M17" s="152">
        <f t="shared" si="6"/>
        <v>0</v>
      </c>
      <c r="N17" s="216">
        <v>133971</v>
      </c>
      <c r="O17" s="152">
        <f t="shared" si="2"/>
        <v>45.505835518539151</v>
      </c>
      <c r="P17" s="97">
        <v>85</v>
      </c>
      <c r="Q17" s="102">
        <v>3.189628406776067</v>
      </c>
      <c r="R17" s="6"/>
    </row>
    <row r="18" spans="1:18" ht="30" customHeight="1" thickBot="1" x14ac:dyDescent="0.35">
      <c r="A18" s="79" t="s">
        <v>9</v>
      </c>
      <c r="B18" s="80" t="s">
        <v>25</v>
      </c>
      <c r="C18" s="151">
        <v>295021.5</v>
      </c>
      <c r="D18" s="214">
        <v>268266.8</v>
      </c>
      <c r="E18" s="152">
        <f>SUM(D18*100/C18)</f>
        <v>90.931271110749549</v>
      </c>
      <c r="F18" s="216">
        <v>12225.5</v>
      </c>
      <c r="G18" s="152">
        <f>SUM(F18*100/C18)</f>
        <v>4.143935272514037</v>
      </c>
      <c r="H18" s="153"/>
      <c r="I18" s="152">
        <f>SUM(H18*100/C18)</f>
        <v>0</v>
      </c>
      <c r="J18" s="215">
        <v>95</v>
      </c>
      <c r="K18" s="152">
        <f>SUM(J18*100/C18)</f>
        <v>3.2201042974834039E-2</v>
      </c>
      <c r="L18" s="153"/>
      <c r="M18" s="152">
        <f t="shared" si="6"/>
        <v>0</v>
      </c>
      <c r="N18" s="216">
        <v>218003.3</v>
      </c>
      <c r="O18" s="156">
        <f>SUM(N18*100/C18)</f>
        <v>73.894038231111963</v>
      </c>
      <c r="P18" s="97">
        <v>104</v>
      </c>
      <c r="Q18" s="102">
        <v>1.9889893735625625E-2</v>
      </c>
      <c r="R18" s="6"/>
    </row>
    <row r="19" spans="1:18" ht="30" customHeight="1" thickBot="1" x14ac:dyDescent="0.35">
      <c r="A19" s="79" t="s">
        <v>10</v>
      </c>
      <c r="B19" s="80" t="s">
        <v>26</v>
      </c>
      <c r="C19" s="151">
        <v>319630</v>
      </c>
      <c r="D19" s="216">
        <v>190932</v>
      </c>
      <c r="E19" s="152">
        <f t="shared" si="3"/>
        <v>59.735318962550451</v>
      </c>
      <c r="F19" s="224">
        <v>71375</v>
      </c>
      <c r="G19" s="152">
        <f t="shared" si="0"/>
        <v>22.330507148890906</v>
      </c>
      <c r="H19" s="153"/>
      <c r="I19" s="152">
        <f t="shared" si="4"/>
        <v>0</v>
      </c>
      <c r="J19" s="215">
        <v>3207</v>
      </c>
      <c r="K19" s="157">
        <f t="shared" si="5"/>
        <v>1.0033476206864187</v>
      </c>
      <c r="L19" s="153"/>
      <c r="M19" s="152">
        <f t="shared" si="6"/>
        <v>0</v>
      </c>
      <c r="N19" s="216">
        <v>206981</v>
      </c>
      <c r="O19" s="156">
        <f t="shared" si="2"/>
        <v>64.756437130432062</v>
      </c>
      <c r="P19" s="97">
        <v>102</v>
      </c>
      <c r="Q19" s="102">
        <v>1.5173128375453313</v>
      </c>
      <c r="R19" s="6"/>
    </row>
    <row r="20" spans="1:18" ht="30" customHeight="1" thickBot="1" x14ac:dyDescent="0.35">
      <c r="A20" s="79" t="s">
        <v>11</v>
      </c>
      <c r="B20" s="80" t="s">
        <v>28</v>
      </c>
      <c r="C20" s="151">
        <v>232261.47</v>
      </c>
      <c r="D20" s="214">
        <f>140327.7+10396.4</f>
        <v>150724.1</v>
      </c>
      <c r="E20" s="152">
        <f t="shared" si="3"/>
        <v>64.894147100679248</v>
      </c>
      <c r="F20" s="216">
        <f>3308.3+3287.7+4450.17</f>
        <v>11046.17</v>
      </c>
      <c r="G20" s="152">
        <f t="shared" si="0"/>
        <v>4.7559201274322422</v>
      </c>
      <c r="H20" s="158"/>
      <c r="I20" s="152">
        <f t="shared" si="4"/>
        <v>0</v>
      </c>
      <c r="J20" s="215">
        <v>1104.3</v>
      </c>
      <c r="K20" s="152">
        <f t="shared" si="5"/>
        <v>0.47545552863331142</v>
      </c>
      <c r="L20" s="209"/>
      <c r="M20" s="152">
        <f t="shared" si="6"/>
        <v>0</v>
      </c>
      <c r="N20" s="216">
        <v>139153.70000000001</v>
      </c>
      <c r="O20" s="156">
        <f t="shared" si="2"/>
        <v>59.912520143784512</v>
      </c>
      <c r="P20" s="97">
        <v>88</v>
      </c>
      <c r="Q20" s="102">
        <v>0.58565782690875767</v>
      </c>
      <c r="R20" s="6"/>
    </row>
    <row r="21" spans="1:18" ht="30" customHeight="1" thickBot="1" x14ac:dyDescent="0.35">
      <c r="A21" s="79" t="s">
        <v>12</v>
      </c>
      <c r="B21" s="80" t="s">
        <v>20</v>
      </c>
      <c r="C21" s="151">
        <v>532410.1</v>
      </c>
      <c r="D21" s="214">
        <v>353037.3</v>
      </c>
      <c r="E21" s="152">
        <f>SUM(D21*100/C21)</f>
        <v>66.309279256723343</v>
      </c>
      <c r="F21" s="216">
        <v>45318.1</v>
      </c>
      <c r="G21" s="152">
        <f>SUM(F21*100/C21)</f>
        <v>8.5118783434048311</v>
      </c>
      <c r="H21" s="224">
        <v>5915</v>
      </c>
      <c r="I21" s="152">
        <f>SUM(H21*100/C21)</f>
        <v>1.1109856856584803</v>
      </c>
      <c r="J21" s="215">
        <v>7965.7</v>
      </c>
      <c r="K21" s="157">
        <f t="shared" si="5"/>
        <v>1.4961586942095952</v>
      </c>
      <c r="L21" s="153"/>
      <c r="M21" s="152">
        <f t="shared" si="6"/>
        <v>0</v>
      </c>
      <c r="N21" s="216">
        <v>340698.4</v>
      </c>
      <c r="O21" s="156">
        <f t="shared" si="2"/>
        <v>63.991723673160976</v>
      </c>
      <c r="P21" s="97">
        <v>138</v>
      </c>
      <c r="Q21" s="102">
        <v>2.033919683956912</v>
      </c>
      <c r="R21" s="6"/>
    </row>
    <row r="22" spans="1:18" ht="42" customHeight="1" thickBot="1" x14ac:dyDescent="0.35">
      <c r="A22" s="79" t="s">
        <v>13</v>
      </c>
      <c r="B22" s="80" t="s">
        <v>21</v>
      </c>
      <c r="C22" s="151">
        <v>191141.2</v>
      </c>
      <c r="D22" s="216">
        <v>171565.4</v>
      </c>
      <c r="E22" s="152">
        <f>SUM(D22*100/C22)</f>
        <v>89.758461284118752</v>
      </c>
      <c r="F22" s="216">
        <v>12786.5</v>
      </c>
      <c r="G22" s="152">
        <f>SUM(F22*100/C22)</f>
        <v>6.6895572487773434</v>
      </c>
      <c r="H22" s="216">
        <v>65</v>
      </c>
      <c r="I22" s="155">
        <f>SUM(H22*100/C22)</f>
        <v>3.4006273895947077E-2</v>
      </c>
      <c r="J22" s="225">
        <v>2803.8</v>
      </c>
      <c r="K22" s="152">
        <f t="shared" si="5"/>
        <v>1.466873703837791</v>
      </c>
      <c r="L22" s="159"/>
      <c r="M22" s="152">
        <f t="shared" si="6"/>
        <v>0</v>
      </c>
      <c r="N22" s="216">
        <v>160745.29999999999</v>
      </c>
      <c r="O22" s="156">
        <f t="shared" si="2"/>
        <v>84.097672296710485</v>
      </c>
      <c r="P22" s="97">
        <v>64</v>
      </c>
      <c r="Q22" s="102">
        <v>3.1013634141323418</v>
      </c>
      <c r="R22" s="6"/>
    </row>
    <row r="23" spans="1:18" ht="30" customHeight="1" thickBot="1" x14ac:dyDescent="0.35">
      <c r="A23" s="79" t="s">
        <v>14</v>
      </c>
      <c r="B23" s="81" t="s">
        <v>22</v>
      </c>
      <c r="C23" s="160">
        <v>79818.3</v>
      </c>
      <c r="D23" s="214">
        <v>79073.3</v>
      </c>
      <c r="E23" s="155">
        <f>SUM(D23*100/C23)</f>
        <v>99.066630083577323</v>
      </c>
      <c r="F23" s="216">
        <v>578.79999999999995</v>
      </c>
      <c r="G23" s="152">
        <f>SUM(F23*100/C23)</f>
        <v>0.72514699010126737</v>
      </c>
      <c r="H23" s="161"/>
      <c r="I23" s="152">
        <f t="shared" si="4"/>
        <v>0</v>
      </c>
      <c r="J23" s="209"/>
      <c r="K23" s="152">
        <f t="shared" si="5"/>
        <v>0</v>
      </c>
      <c r="L23" s="215">
        <v>6622.2</v>
      </c>
      <c r="M23" s="162">
        <f t="shared" si="6"/>
        <v>8.2965936383009904</v>
      </c>
      <c r="N23" s="216">
        <v>63338.3</v>
      </c>
      <c r="O23" s="155">
        <f t="shared" si="2"/>
        <v>79.353105741415192</v>
      </c>
      <c r="P23" s="97">
        <v>42</v>
      </c>
      <c r="Q23" s="102">
        <v>-3.1785954795420692</v>
      </c>
      <c r="R23" s="6"/>
    </row>
    <row r="24" spans="1:18" ht="29.25" customHeight="1" x14ac:dyDescent="0.3">
      <c r="A24" s="16"/>
      <c r="B24" s="26" t="s">
        <v>17</v>
      </c>
      <c r="C24" s="28">
        <v>7392507.169999999</v>
      </c>
      <c r="D24" s="27">
        <v>4565071.0999999996</v>
      </c>
      <c r="E24" s="155">
        <v>61.752677339641998</v>
      </c>
      <c r="F24" s="27">
        <v>1112060.07</v>
      </c>
      <c r="G24" s="152">
        <v>15.043070563569033</v>
      </c>
      <c r="H24" s="27">
        <v>31918.6</v>
      </c>
      <c r="I24" s="152">
        <v>0.43176961842567957</v>
      </c>
      <c r="J24" s="27">
        <v>22710.1</v>
      </c>
      <c r="K24" s="152">
        <v>0.30720430129795873</v>
      </c>
      <c r="L24" s="150">
        <v>280815.10000000003</v>
      </c>
      <c r="M24" s="162">
        <v>3.7986449460555622</v>
      </c>
      <c r="N24" s="150">
        <v>4406137.8999999994</v>
      </c>
      <c r="O24" s="155">
        <v>59.602754500946936</v>
      </c>
      <c r="P24" s="29">
        <v>2085</v>
      </c>
      <c r="Q24" s="54">
        <v>0.55200000000000005</v>
      </c>
      <c r="R24" s="9"/>
    </row>
    <row r="26" spans="1:18" s="10" customFormat="1" ht="16.5" x14ac:dyDescent="0.3"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</row>
    <row r="27" spans="1:18" x14ac:dyDescent="0.3"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</row>
    <row r="28" spans="1:18" x14ac:dyDescent="0.3"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</row>
  </sheetData>
  <protectedRanges>
    <protectedRange sqref="H14" name="Range2_1_2_1_35"/>
    <protectedRange sqref="H23" name="Range2_1_2_1_67"/>
    <protectedRange sqref="F14" name="Range2_1_2_1_19"/>
    <protectedRange sqref="H20" name="Range2_1_2_1_38"/>
    <protectedRange sqref="C14" name="Range2_1_2_1_49"/>
    <protectedRange sqref="D15" name="Range2_1_2_1_51"/>
    <protectedRange sqref="F15" name="Range2_1_2_1_52"/>
    <protectedRange sqref="D16" name="Range2_1_2_1_53"/>
    <protectedRange sqref="F16" name="Range2_1_2_1_54"/>
    <protectedRange sqref="H16" name="Range2_1_2_1_55"/>
    <protectedRange sqref="D9" name="Range2_1_2_1"/>
    <protectedRange sqref="F9" name="Range2_1_2_1_1"/>
    <protectedRange sqref="H9" name="Range2_1_2_1_2"/>
    <protectedRange sqref="D10" name="Range2_1_2_1_1_1"/>
    <protectedRange sqref="F10" name="Range2_1_2_1_1_3"/>
    <protectedRange sqref="H10" name="Range2_1_2_1_1_4"/>
    <protectedRange sqref="D11" name="Range2_1_2_1_3"/>
    <protectedRange sqref="F11" name="Range2_1_2_1_4"/>
    <protectedRange sqref="D12" name="Range2_1_2_1_5"/>
    <protectedRange sqref="F12" name="Range2_1_2_1_6"/>
    <protectedRange sqref="D13" name="Range2_1_2_1_9"/>
    <protectedRange sqref="F13" name="Range2_1_2_1_20"/>
    <protectedRange sqref="D14" name="Range2_1_2_1_21"/>
    <protectedRange sqref="D17" name="Range2_1_2_1_22"/>
    <protectedRange sqref="F17" name="Range2_1_2_1_23"/>
    <protectedRange sqref="D18" name="Range2_1_2_1_1_5"/>
    <protectedRange sqref="F18" name="Range2_1_2_1_1_6"/>
    <protectedRange sqref="D19" name="Range2_1_2_1_1_7"/>
    <protectedRange sqref="F19" name="Range2_1_2_1_1_8"/>
    <protectedRange sqref="D20" name="Range2_1_2_1_1_9"/>
    <protectedRange sqref="F20" name="Range2_1_2_1_1_10"/>
    <protectedRange sqref="D21" name="Range2_1_2_1_1_11"/>
    <protectedRange sqref="F21" name="Range2_1_2_1_1_18"/>
    <protectedRange sqref="H21" name="Range2_1_2_1_1_23"/>
    <protectedRange sqref="D22" name="Range2_1_2_1_24"/>
    <protectedRange sqref="F22" name="Range2_1_2_1_25"/>
    <protectedRange sqref="H22" name="Range2_1_2_1_27"/>
    <protectedRange sqref="D23" name="Range2_1_2_1_29"/>
    <protectedRange sqref="F23" name="Range2_1_2_1_30"/>
  </protectedRanges>
  <mergeCells count="20">
    <mergeCell ref="J1:P1"/>
    <mergeCell ref="A2:P2"/>
    <mergeCell ref="C5:C7"/>
    <mergeCell ref="H5:H7"/>
    <mergeCell ref="L5:L7"/>
    <mergeCell ref="N5:N7"/>
    <mergeCell ref="I5:I7"/>
    <mergeCell ref="G5:G7"/>
    <mergeCell ref="D5:D7"/>
    <mergeCell ref="F5:F7"/>
    <mergeCell ref="E5:E7"/>
    <mergeCell ref="A5:A7"/>
    <mergeCell ref="B5:B7"/>
    <mergeCell ref="O5:O6"/>
    <mergeCell ref="M5:M6"/>
    <mergeCell ref="K5:K6"/>
    <mergeCell ref="P5:P7"/>
    <mergeCell ref="J5:J7"/>
    <mergeCell ref="N3:Q3"/>
    <mergeCell ref="Q5:Q6"/>
  </mergeCells>
  <phoneticPr fontId="2" type="noConversion"/>
  <pageMargins left="0" right="0" top="0.15748031496062992" bottom="0" header="0" footer="0"/>
  <pageSetup paperSize="9" orientation="landscape" horizontalDpi="240" verticalDpi="144" r:id="rId1"/>
  <headerFooter alignWithMargins="0">
    <oddFooter>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opLeftCell="A8" zoomScale="106" zoomScaleNormal="106" workbookViewId="0">
      <selection activeCell="N3" sqref="N3:Q3"/>
    </sheetView>
  </sheetViews>
  <sheetFormatPr defaultColWidth="9" defaultRowHeight="17.25" x14ac:dyDescent="0.3"/>
  <cols>
    <col min="1" max="1" width="3.875" style="1" customWidth="1"/>
    <col min="2" max="2" width="20.125" style="1" customWidth="1"/>
    <col min="3" max="3" width="9.5" style="1" customWidth="1"/>
    <col min="4" max="4" width="10.125" style="1" customWidth="1"/>
    <col min="5" max="5" width="7.375" style="1" customWidth="1"/>
    <col min="6" max="6" width="8.75" style="1" customWidth="1"/>
    <col min="7" max="7" width="6.875" style="1" customWidth="1"/>
    <col min="8" max="8" width="7.625" style="1" customWidth="1"/>
    <col min="9" max="9" width="6.375" style="1" customWidth="1"/>
    <col min="10" max="10" width="7.5" style="1" customWidth="1"/>
    <col min="11" max="11" width="5.5" style="1" customWidth="1"/>
    <col min="12" max="12" width="6.875" style="1" customWidth="1"/>
    <col min="13" max="13" width="5.625" style="1" customWidth="1"/>
    <col min="14" max="14" width="9" style="1" customWidth="1"/>
    <col min="15" max="15" width="7.5" style="1" customWidth="1"/>
    <col min="16" max="16" width="5.875" style="1" customWidth="1"/>
    <col min="17" max="17" width="8.5" style="1" customWidth="1"/>
    <col min="18" max="18" width="9.875" style="1" customWidth="1"/>
    <col min="19" max="19" width="10.375" style="1" customWidth="1"/>
    <col min="20" max="20" width="10.875" style="1" customWidth="1"/>
    <col min="21" max="16384" width="9" style="1"/>
  </cols>
  <sheetData>
    <row r="1" spans="1:18" ht="45" customHeight="1" x14ac:dyDescent="0.3">
      <c r="J1" s="265"/>
      <c r="K1" s="265"/>
      <c r="L1" s="265"/>
      <c r="M1" s="265"/>
      <c r="N1" s="265"/>
      <c r="O1" s="265"/>
      <c r="P1" s="265"/>
      <c r="Q1" s="2"/>
      <c r="R1" s="2"/>
    </row>
    <row r="2" spans="1:18" ht="59.25" customHeight="1" x14ac:dyDescent="0.3">
      <c r="A2" s="266" t="s">
        <v>130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11"/>
    </row>
    <row r="3" spans="1:18" ht="23.25" customHeight="1" x14ac:dyDescent="0.3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272" t="s">
        <v>144</v>
      </c>
      <c r="O3" s="267"/>
      <c r="P3" s="267"/>
      <c r="Q3" s="267"/>
    </row>
    <row r="4" spans="1:18" x14ac:dyDescent="0.3">
      <c r="B4" s="3"/>
      <c r="P4" s="1" t="s">
        <v>40</v>
      </c>
      <c r="Q4" s="7"/>
    </row>
    <row r="5" spans="1:18" ht="27.75" customHeight="1" x14ac:dyDescent="0.3">
      <c r="A5" s="268" t="s">
        <v>15</v>
      </c>
      <c r="B5" s="269" t="s">
        <v>16</v>
      </c>
      <c r="C5" s="262" t="s">
        <v>30</v>
      </c>
      <c r="D5" s="264" t="s">
        <v>32</v>
      </c>
      <c r="E5" s="263" t="s">
        <v>33</v>
      </c>
      <c r="F5" s="264" t="s">
        <v>34</v>
      </c>
      <c r="G5" s="263" t="s">
        <v>33</v>
      </c>
      <c r="H5" s="264" t="s">
        <v>35</v>
      </c>
      <c r="I5" s="263" t="s">
        <v>33</v>
      </c>
      <c r="J5" s="262" t="s">
        <v>36</v>
      </c>
      <c r="K5" s="263" t="s">
        <v>33</v>
      </c>
      <c r="L5" s="262" t="s">
        <v>37</v>
      </c>
      <c r="M5" s="263" t="s">
        <v>33</v>
      </c>
      <c r="N5" s="264" t="s">
        <v>38</v>
      </c>
      <c r="O5" s="263" t="s">
        <v>33</v>
      </c>
      <c r="P5" s="262" t="s">
        <v>39</v>
      </c>
      <c r="Q5" s="263" t="s">
        <v>105</v>
      </c>
    </row>
    <row r="6" spans="1:18" ht="78" customHeight="1" x14ac:dyDescent="0.3">
      <c r="A6" s="268"/>
      <c r="B6" s="269"/>
      <c r="C6" s="262"/>
      <c r="D6" s="264"/>
      <c r="E6" s="263"/>
      <c r="F6" s="264"/>
      <c r="G6" s="263"/>
      <c r="H6" s="264"/>
      <c r="I6" s="263"/>
      <c r="J6" s="262"/>
      <c r="K6" s="263"/>
      <c r="L6" s="262"/>
      <c r="M6" s="263"/>
      <c r="N6" s="264"/>
      <c r="O6" s="263"/>
      <c r="P6" s="262"/>
      <c r="Q6" s="263"/>
    </row>
    <row r="7" spans="1:18" ht="13.5" hidden="1" customHeight="1" x14ac:dyDescent="0.3">
      <c r="A7" s="268"/>
      <c r="B7" s="269"/>
      <c r="C7" s="262"/>
      <c r="D7" s="264"/>
      <c r="E7" s="263"/>
      <c r="F7" s="264"/>
      <c r="G7" s="263"/>
      <c r="H7" s="264"/>
      <c r="I7" s="263"/>
      <c r="J7" s="262"/>
      <c r="K7" s="20"/>
      <c r="L7" s="262"/>
      <c r="M7" s="20"/>
      <c r="N7" s="264"/>
      <c r="O7" s="20"/>
      <c r="P7" s="262"/>
      <c r="Q7" s="20"/>
    </row>
    <row r="8" spans="1:18" s="5" customFormat="1" ht="14.25" customHeight="1" thickBot="1" x14ac:dyDescent="0.35">
      <c r="A8" s="61">
        <v>1</v>
      </c>
      <c r="B8" s="61">
        <v>2</v>
      </c>
      <c r="C8" s="61">
        <v>3</v>
      </c>
      <c r="D8" s="61">
        <v>4</v>
      </c>
      <c r="E8" s="62">
        <v>5</v>
      </c>
      <c r="F8" s="61">
        <v>6</v>
      </c>
      <c r="G8" s="62">
        <v>7</v>
      </c>
      <c r="H8" s="61">
        <v>8</v>
      </c>
      <c r="I8" s="62">
        <v>9</v>
      </c>
      <c r="J8" s="61">
        <v>10</v>
      </c>
      <c r="K8" s="62">
        <v>11</v>
      </c>
      <c r="L8" s="61">
        <v>12</v>
      </c>
      <c r="M8" s="62">
        <v>13</v>
      </c>
      <c r="N8" s="61">
        <v>14</v>
      </c>
      <c r="O8" s="62">
        <v>15</v>
      </c>
      <c r="P8" s="63">
        <v>16</v>
      </c>
      <c r="Q8" s="62">
        <v>17</v>
      </c>
      <c r="R8" s="4"/>
    </row>
    <row r="9" spans="1:18" s="147" customFormat="1" ht="39" customHeight="1" thickBot="1" x14ac:dyDescent="0.35">
      <c r="A9" s="82" t="s">
        <v>0</v>
      </c>
      <c r="B9" s="145" t="s">
        <v>44</v>
      </c>
      <c r="C9" s="31">
        <v>1278492.3999999999</v>
      </c>
      <c r="D9" s="214">
        <v>862949.7</v>
      </c>
      <c r="E9" s="22">
        <f t="shared" ref="E9:E14" si="0">SUM(D9*100/C9)</f>
        <v>67.497444646522737</v>
      </c>
      <c r="F9" s="214">
        <v>190361.5</v>
      </c>
      <c r="G9" s="22">
        <f t="shared" ref="G9:G14" si="1">SUM(F9*100/C9)</f>
        <v>14.889529261182938</v>
      </c>
      <c r="H9" s="146"/>
      <c r="I9" s="22">
        <f t="shared" ref="I9:I14" si="2">SUM(H9*100/C9)</f>
        <v>0</v>
      </c>
      <c r="J9" s="215">
        <v>2878.4</v>
      </c>
      <c r="K9" s="22">
        <f t="shared" ref="K9:K14" si="3">SUM(J9*100/C9)</f>
        <v>0.22514017290990546</v>
      </c>
      <c r="L9" s="21"/>
      <c r="M9" s="22"/>
      <c r="N9" s="216">
        <v>693000</v>
      </c>
      <c r="O9" s="22">
        <f t="shared" ref="O9:O14" si="4">SUM(N9*100/C9)</f>
        <v>54.204467699612451</v>
      </c>
      <c r="P9" s="96">
        <v>315</v>
      </c>
      <c r="Q9" s="102">
        <v>0.23788815091550247</v>
      </c>
      <c r="R9" s="18"/>
    </row>
    <row r="10" spans="1:18" s="148" customFormat="1" ht="39" customHeight="1" thickBot="1" x14ac:dyDescent="0.35">
      <c r="A10" s="82" t="s">
        <v>1</v>
      </c>
      <c r="B10" s="145" t="s">
        <v>45</v>
      </c>
      <c r="C10" s="31">
        <v>1624850.1</v>
      </c>
      <c r="D10" s="214">
        <v>742673</v>
      </c>
      <c r="E10" s="22">
        <f t="shared" si="0"/>
        <v>45.707170156803997</v>
      </c>
      <c r="F10" s="214">
        <v>209138</v>
      </c>
      <c r="G10" s="22">
        <f t="shared" si="1"/>
        <v>12.871218089594848</v>
      </c>
      <c r="H10" s="21"/>
      <c r="I10" s="22">
        <f t="shared" si="2"/>
        <v>0</v>
      </c>
      <c r="J10" s="215">
        <v>27815</v>
      </c>
      <c r="K10" s="44">
        <f t="shared" si="3"/>
        <v>1.7118502192909979</v>
      </c>
      <c r="L10" s="146"/>
      <c r="M10" s="44">
        <f>SUM(L10*100/C10)</f>
        <v>0</v>
      </c>
      <c r="N10" s="216">
        <v>925216</v>
      </c>
      <c r="O10" s="22">
        <f t="shared" si="4"/>
        <v>56.941621876381085</v>
      </c>
      <c r="P10" s="96">
        <v>372</v>
      </c>
      <c r="Q10" s="102">
        <v>1.2151700757542661</v>
      </c>
      <c r="R10" s="30"/>
    </row>
    <row r="11" spans="1:18" s="148" customFormat="1" ht="60" customHeight="1" thickBot="1" x14ac:dyDescent="0.35">
      <c r="A11" s="82" t="s">
        <v>2</v>
      </c>
      <c r="B11" s="145" t="s">
        <v>48</v>
      </c>
      <c r="C11" s="31">
        <v>343262</v>
      </c>
      <c r="D11" s="214">
        <v>218725</v>
      </c>
      <c r="E11" s="22">
        <f>SUM(D11*100/C11)</f>
        <v>63.719549498633697</v>
      </c>
      <c r="F11" s="214">
        <v>47414</v>
      </c>
      <c r="G11" s="22">
        <f t="shared" si="1"/>
        <v>13.812772750843379</v>
      </c>
      <c r="H11" s="21"/>
      <c r="I11" s="22">
        <f>SUM(H11*100/C11)</f>
        <v>0</v>
      </c>
      <c r="J11" s="217"/>
      <c r="K11" s="44">
        <f t="shared" si="3"/>
        <v>0</v>
      </c>
      <c r="L11" s="215">
        <v>2942</v>
      </c>
      <c r="M11" s="44">
        <f>SUM(L11*100/C11)</f>
        <v>0.85707127500276759</v>
      </c>
      <c r="N11" s="216">
        <v>222369</v>
      </c>
      <c r="O11" s="22">
        <f t="shared" si="4"/>
        <v>64.781129283171452</v>
      </c>
      <c r="P11" s="96">
        <v>114</v>
      </c>
      <c r="Q11" s="102">
        <v>-0.11874976917054983</v>
      </c>
      <c r="R11" s="30"/>
    </row>
    <row r="12" spans="1:18" s="148" customFormat="1" ht="30" customHeight="1" thickBot="1" x14ac:dyDescent="0.35">
      <c r="A12" s="82" t="s">
        <v>3</v>
      </c>
      <c r="B12" s="145" t="s">
        <v>49</v>
      </c>
      <c r="C12" s="31">
        <v>457373.6</v>
      </c>
      <c r="D12" s="214">
        <v>420150.4</v>
      </c>
      <c r="E12" s="22">
        <f>SUM(D12*100/C12)</f>
        <v>91.861532891273129</v>
      </c>
      <c r="F12" s="214">
        <v>37223.199999999997</v>
      </c>
      <c r="G12" s="22">
        <f t="shared" si="1"/>
        <v>8.1384671087268696</v>
      </c>
      <c r="H12" s="21"/>
      <c r="I12" s="22"/>
      <c r="J12" s="215">
        <v>982.4</v>
      </c>
      <c r="K12" s="22">
        <f t="shared" si="3"/>
        <v>0.21479158394800227</v>
      </c>
      <c r="L12" s="217"/>
      <c r="M12" s="44">
        <f>SUM(L12*100/C12)</f>
        <v>0</v>
      </c>
      <c r="N12" s="216">
        <v>302307</v>
      </c>
      <c r="O12" s="22">
        <f t="shared" si="4"/>
        <v>66.096294145530052</v>
      </c>
      <c r="P12" s="96">
        <v>150</v>
      </c>
      <c r="Q12" s="102">
        <v>0.44331209731205939</v>
      </c>
      <c r="R12" s="30"/>
    </row>
    <row r="13" spans="1:18" s="148" customFormat="1" ht="42.75" customHeight="1" thickBot="1" x14ac:dyDescent="0.35">
      <c r="A13" s="82" t="s">
        <v>4</v>
      </c>
      <c r="B13" s="145" t="s">
        <v>46</v>
      </c>
      <c r="C13" s="31">
        <v>238564.3</v>
      </c>
      <c r="D13" s="214">
        <v>203251.8</v>
      </c>
      <c r="E13" s="22">
        <f>SUM(D13*100/C13)</f>
        <v>85.197911003448553</v>
      </c>
      <c r="F13" s="214">
        <v>2436</v>
      </c>
      <c r="G13" s="22">
        <f t="shared" si="1"/>
        <v>1.0211083552736098</v>
      </c>
      <c r="H13" s="21"/>
      <c r="I13" s="22">
        <f>SUM(H13*100/C13)</f>
        <v>0</v>
      </c>
      <c r="J13" s="215">
        <v>12541</v>
      </c>
      <c r="K13" s="22">
        <f t="shared" si="3"/>
        <v>5.2568636631717318</v>
      </c>
      <c r="L13" s="204"/>
      <c r="M13" s="44">
        <f>SUM(L13*100/C13)</f>
        <v>0</v>
      </c>
      <c r="N13" s="216">
        <v>152390.9</v>
      </c>
      <c r="O13" s="22">
        <f t="shared" si="4"/>
        <v>63.878333849616226</v>
      </c>
      <c r="P13" s="96">
        <v>58</v>
      </c>
      <c r="Q13" s="102">
        <v>9.0225293442640648</v>
      </c>
      <c r="R13" s="30"/>
    </row>
    <row r="14" spans="1:18" s="148" customFormat="1" ht="56.25" customHeight="1" thickBot="1" x14ac:dyDescent="0.35">
      <c r="A14" s="82" t="s">
        <v>5</v>
      </c>
      <c r="B14" s="145" t="s">
        <v>47</v>
      </c>
      <c r="C14" s="31">
        <v>328734.90000000002</v>
      </c>
      <c r="D14" s="214">
        <v>97909</v>
      </c>
      <c r="E14" s="22">
        <f t="shared" si="0"/>
        <v>29.783573329147586</v>
      </c>
      <c r="F14" s="214">
        <v>138839</v>
      </c>
      <c r="G14" s="22">
        <f t="shared" si="1"/>
        <v>42.23433532612448</v>
      </c>
      <c r="H14" s="21"/>
      <c r="I14" s="22">
        <f t="shared" si="2"/>
        <v>0</v>
      </c>
      <c r="J14" s="215">
        <v>1389</v>
      </c>
      <c r="K14" s="22">
        <f t="shared" si="3"/>
        <v>0.42252891311509666</v>
      </c>
      <c r="L14" s="204"/>
      <c r="M14" s="44">
        <f>SUM(L14*100/C14)</f>
        <v>0</v>
      </c>
      <c r="N14" s="216">
        <v>206801.2</v>
      </c>
      <c r="O14" s="22">
        <f t="shared" si="4"/>
        <v>62.908197456369855</v>
      </c>
      <c r="P14" s="96">
        <v>105</v>
      </c>
      <c r="Q14" s="102">
        <v>0.1507573276445687</v>
      </c>
      <c r="R14" s="30"/>
    </row>
    <row r="15" spans="1:18" s="147" customFormat="1" ht="28.5" customHeight="1" x14ac:dyDescent="0.3">
      <c r="A15" s="86"/>
      <c r="B15" s="26" t="s">
        <v>17</v>
      </c>
      <c r="C15" s="27">
        <v>4271277.3</v>
      </c>
      <c r="D15" s="27">
        <v>2545658.9</v>
      </c>
      <c r="E15" s="22">
        <v>59.599476250347877</v>
      </c>
      <c r="F15" s="27">
        <v>625411.69999999995</v>
      </c>
      <c r="G15" s="22">
        <v>14.64226403656817</v>
      </c>
      <c r="H15" s="27"/>
      <c r="I15" s="22">
        <v>0</v>
      </c>
      <c r="J15" s="27">
        <v>45605.8</v>
      </c>
      <c r="K15" s="22">
        <v>1.6752469412797359</v>
      </c>
      <c r="L15" s="27">
        <v>2942</v>
      </c>
      <c r="M15" s="44">
        <v>6.8878693499951404E-2</v>
      </c>
      <c r="N15" s="27">
        <v>2502084.1</v>
      </c>
      <c r="O15" s="22">
        <v>58.579294301496184</v>
      </c>
      <c r="P15" s="29">
        <v>1114</v>
      </c>
      <c r="Q15" s="149">
        <v>1.825</v>
      </c>
      <c r="R15" s="9"/>
    </row>
    <row r="16" spans="1:18" s="147" customFormat="1" x14ac:dyDescent="0.3"/>
  </sheetData>
  <protectedRanges>
    <protectedRange sqref="D9" name="Range2_1_2_1_1"/>
    <protectedRange sqref="F9" name="Range2_1_2_1_3"/>
    <protectedRange sqref="F10" name="Range2_1_2_1_2_4"/>
    <protectedRange sqref="D11" name="Range2_1_2_1_2_5"/>
    <protectedRange sqref="F11" name="Range2_1_2_1_2_7"/>
    <protectedRange sqref="D12" name="Range2_1_2_1_2_9"/>
    <protectedRange sqref="F12" name="Range2_1_2_1_2_18"/>
    <protectedRange sqref="D13" name="Range2_1_2_1_2_19"/>
    <protectedRange sqref="F13" name="Range2_1_2_1_2_20"/>
    <protectedRange sqref="D14" name="Range2_1_2_1_2_21"/>
    <protectedRange sqref="F14" name="Range2_1_2_1_2_22"/>
  </protectedRanges>
  <mergeCells count="20">
    <mergeCell ref="P5:P7"/>
    <mergeCell ref="Q5:Q6"/>
    <mergeCell ref="H5:H7"/>
    <mergeCell ref="I5:I7"/>
    <mergeCell ref="J5:J7"/>
    <mergeCell ref="K5:K6"/>
    <mergeCell ref="L5:L7"/>
    <mergeCell ref="M5:M6"/>
    <mergeCell ref="J1:P1"/>
    <mergeCell ref="A2:P2"/>
    <mergeCell ref="N3:Q3"/>
    <mergeCell ref="A5:A7"/>
    <mergeCell ref="B5:B7"/>
    <mergeCell ref="C5:C7"/>
    <mergeCell ref="D5:D7"/>
    <mergeCell ref="E5:E7"/>
    <mergeCell ref="F5:F7"/>
    <mergeCell ref="G5:G7"/>
    <mergeCell ref="N5:N7"/>
    <mergeCell ref="O5:O6"/>
  </mergeCells>
  <pageMargins left="0.2" right="0.2" top="0.2" bottom="0.19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Առողջ. նախարար.</vt:lpstr>
      <vt:lpstr>Արմավիր</vt:lpstr>
      <vt:lpstr>Արագածոտն</vt:lpstr>
      <vt:lpstr>Արարատ</vt:lpstr>
      <vt:lpstr>Գեղարքունիք</vt:lpstr>
      <vt:lpstr>լոռի</vt:lpstr>
      <vt:lpstr>Կոտայք</vt:lpstr>
      <vt:lpstr>Շիրակ</vt:lpstr>
      <vt:lpstr>Սյունիք</vt:lpstr>
      <vt:lpstr>Վայոց ձոր</vt:lpstr>
      <vt:lpstr>Տավուշ</vt:lpstr>
      <vt:lpstr>ԸՆԴՀԱՆՈՒՐԸ</vt:lpstr>
    </vt:vector>
  </TitlesOfParts>
  <Company>mfe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artak-p</dc:creator>
  <cp:lastModifiedBy>Armine Ohanyan</cp:lastModifiedBy>
  <cp:lastPrinted>2018-05-24T12:24:17Z</cp:lastPrinted>
  <dcterms:created xsi:type="dcterms:W3CDTF">2003-05-26T07:15:15Z</dcterms:created>
  <dcterms:modified xsi:type="dcterms:W3CDTF">2022-05-30T08:50:30Z</dcterms:modified>
</cp:coreProperties>
</file>