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9200" windowHeight="7068" firstSheet="12" activeTab="26"/>
  </bookViews>
  <sheets>
    <sheet name="Նախարարություններ" sheetId="1" r:id="rId1"/>
    <sheet name="1" sheetId="7" r:id="rId2"/>
    <sheet name="2" sheetId="8" r:id="rId3"/>
    <sheet name="3" sheetId="22" r:id="rId4"/>
    <sheet name="4" sheetId="46" r:id="rId5"/>
    <sheet name="5" sheetId="47" r:id="rId6"/>
    <sheet name="6" sheetId="17" r:id="rId7"/>
    <sheet name="7" sheetId="20" r:id="rId8"/>
    <sheet name="8" sheetId="44" r:id="rId9"/>
    <sheet name="Մարզպետարաններ" sheetId="2" r:id="rId10"/>
    <sheet name="9" sheetId="5" r:id="rId11"/>
    <sheet name="10" sheetId="45" r:id="rId12"/>
    <sheet name="11" sheetId="6" r:id="rId13"/>
    <sheet name="12" sheetId="25" r:id="rId14"/>
    <sheet name="13" sheetId="26" r:id="rId15"/>
    <sheet name="14" sheetId="27" r:id="rId16"/>
    <sheet name="15" sheetId="28" r:id="rId17"/>
    <sheet name="16" sheetId="29" r:id="rId18"/>
    <sheet name="17" sheetId="30" r:id="rId19"/>
    <sheet name="18" sheetId="31" r:id="rId20"/>
    <sheet name="այլ մարմիններ" sheetId="3" r:id="rId21"/>
    <sheet name="19" sheetId="32" r:id="rId22"/>
    <sheet name="20" sheetId="33" r:id="rId23"/>
    <sheet name="21" sheetId="35" r:id="rId24"/>
    <sheet name="22" sheetId="37" r:id="rId25"/>
    <sheet name="23" sheetId="38" r:id="rId26"/>
    <sheet name="24" sheetId="48" r:id="rId27"/>
  </sheets>
  <externalReferences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_xlnm._FilterDatabase" localSheetId="17" hidden="1">'16'!#REF!</definedName>
    <definedName name="Քաղաքացիական_ավիացիայի_կոմիտ">'այլ մարմիններ'!$B$4</definedName>
    <definedName name="Քաղաքացիական_ավիացիայի_կոմիտե" localSheetId="20">'այլ մարմիններ'!$B$4</definedName>
  </definedNames>
  <calcPr calcId="162913"/>
</workbook>
</file>

<file path=xl/calcChain.xml><?xml version="1.0" encoding="utf-8"?>
<calcChain xmlns="http://schemas.openxmlformats.org/spreadsheetml/2006/main">
  <c r="I21" i="28" l="1"/>
  <c r="U17" i="28"/>
  <c r="AA31" i="25" l="1"/>
  <c r="Z31" i="25"/>
  <c r="Y31" i="25"/>
  <c r="X31" i="25"/>
  <c r="W31" i="25"/>
  <c r="V31" i="25"/>
  <c r="U31" i="25"/>
  <c r="T31" i="25"/>
  <c r="S31" i="25"/>
  <c r="R31" i="25"/>
  <c r="Q31" i="25"/>
  <c r="P31" i="25"/>
  <c r="O31" i="25"/>
  <c r="N31" i="25"/>
  <c r="M31" i="25"/>
  <c r="L31" i="25"/>
  <c r="K31" i="25"/>
  <c r="J31" i="25"/>
  <c r="I31" i="25"/>
  <c r="H31" i="25"/>
  <c r="G31" i="25"/>
  <c r="F31" i="25"/>
  <c r="E31" i="25"/>
  <c r="D31" i="25"/>
  <c r="AA30" i="25"/>
  <c r="Z30" i="25"/>
  <c r="Y30" i="25"/>
  <c r="X30" i="25"/>
  <c r="V30" i="25"/>
  <c r="AA29" i="25"/>
  <c r="Z29" i="25"/>
  <c r="Y29" i="25"/>
  <c r="X29" i="25"/>
  <c r="V29" i="25"/>
  <c r="AA28" i="25"/>
  <c r="Z28" i="25"/>
  <c r="Y28" i="25"/>
  <c r="X28" i="25"/>
  <c r="V28" i="25"/>
  <c r="AA27" i="25"/>
  <c r="Z27" i="25"/>
  <c r="Y27" i="25"/>
  <c r="X27" i="25"/>
  <c r="V27" i="25"/>
  <c r="AA26" i="25"/>
  <c r="Z26" i="25"/>
  <c r="Y26" i="25"/>
  <c r="X26" i="25"/>
  <c r="V26" i="25"/>
  <c r="AA25" i="25"/>
  <c r="Z25" i="25"/>
  <c r="Y25" i="25"/>
  <c r="X25" i="25"/>
  <c r="V25" i="25"/>
  <c r="AA24" i="25"/>
  <c r="Z24" i="25"/>
  <c r="Y24" i="25"/>
  <c r="X24" i="25"/>
  <c r="V24" i="25"/>
  <c r="AA23" i="25"/>
  <c r="Z23" i="25"/>
  <c r="Y23" i="25"/>
  <c r="X23" i="25"/>
  <c r="V23" i="25"/>
  <c r="AA22" i="25"/>
  <c r="Z22" i="25"/>
  <c r="Y22" i="25"/>
  <c r="X22" i="25"/>
  <c r="V22" i="25"/>
  <c r="AA21" i="25"/>
  <c r="Z21" i="25"/>
  <c r="Y21" i="25"/>
  <c r="X21" i="25"/>
  <c r="V21" i="25"/>
  <c r="AA20" i="25"/>
  <c r="Z20" i="25"/>
  <c r="Y20" i="25"/>
  <c r="X20" i="25"/>
  <c r="V20" i="25"/>
  <c r="AA19" i="25"/>
  <c r="Z19" i="25"/>
  <c r="Y19" i="25"/>
  <c r="X19" i="25"/>
  <c r="V19" i="25"/>
  <c r="AA18" i="25"/>
  <c r="Z18" i="25"/>
  <c r="Y18" i="25"/>
  <c r="X18" i="25"/>
  <c r="V18" i="25"/>
  <c r="AA17" i="25"/>
  <c r="Z17" i="25"/>
  <c r="Y17" i="25"/>
  <c r="X17" i="25"/>
  <c r="V17" i="25"/>
  <c r="AA16" i="25"/>
  <c r="Z16" i="25"/>
  <c r="Y16" i="25"/>
  <c r="X16" i="25"/>
  <c r="V16" i="25"/>
  <c r="AA15" i="25"/>
  <c r="Z15" i="25"/>
  <c r="Y15" i="25"/>
  <c r="X15" i="25"/>
  <c r="V15" i="25"/>
  <c r="AA14" i="25"/>
  <c r="Z14" i="25"/>
  <c r="Y14" i="25"/>
  <c r="X14" i="25"/>
  <c r="V14" i="25"/>
  <c r="AA13" i="25"/>
  <c r="Z13" i="25"/>
  <c r="Y13" i="25"/>
  <c r="X13" i="25"/>
  <c r="V13" i="25"/>
  <c r="AA12" i="25"/>
  <c r="Z12" i="25"/>
  <c r="Y12" i="25"/>
  <c r="X12" i="25"/>
  <c r="V12" i="25"/>
  <c r="AA11" i="25"/>
  <c r="Z11" i="25"/>
  <c r="Y11" i="25"/>
  <c r="X11" i="25"/>
  <c r="V11" i="25"/>
  <c r="AA10" i="25"/>
  <c r="Z10" i="25"/>
  <c r="Y10" i="25"/>
  <c r="X10" i="25"/>
  <c r="V10" i="25"/>
  <c r="B13" i="45"/>
  <c r="L12" i="45"/>
  <c r="J12" i="45"/>
  <c r="B12" i="45"/>
  <c r="B11" i="45"/>
  <c r="U10" i="45"/>
  <c r="M10" i="45"/>
  <c r="I10" i="45"/>
  <c r="T10" i="45" s="1"/>
  <c r="E10" i="45"/>
  <c r="W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AA30" i="5"/>
  <c r="Z30" i="5"/>
  <c r="Y30" i="5"/>
  <c r="X30" i="5"/>
  <c r="V30" i="5"/>
  <c r="AA29" i="5"/>
  <c r="Z29" i="5"/>
  <c r="Y29" i="5"/>
  <c r="X29" i="5"/>
  <c r="V29" i="5"/>
  <c r="AA28" i="5"/>
  <c r="Z28" i="5"/>
  <c r="Y28" i="5"/>
  <c r="X28" i="5"/>
  <c r="V28" i="5"/>
  <c r="AA27" i="5"/>
  <c r="Z27" i="5"/>
  <c r="Y27" i="5"/>
  <c r="X27" i="5"/>
  <c r="V27" i="5"/>
  <c r="AA26" i="5"/>
  <c r="Z26" i="5"/>
  <c r="Y26" i="5"/>
  <c r="X26" i="5"/>
  <c r="V26" i="5"/>
  <c r="AA25" i="5"/>
  <c r="Z25" i="5"/>
  <c r="Y25" i="5"/>
  <c r="X25" i="5"/>
  <c r="V25" i="5"/>
  <c r="AA24" i="5"/>
  <c r="Z24" i="5"/>
  <c r="Y24" i="5"/>
  <c r="X24" i="5"/>
  <c r="V24" i="5"/>
  <c r="AA23" i="5"/>
  <c r="Z23" i="5"/>
  <c r="Y23" i="5"/>
  <c r="X23" i="5"/>
  <c r="V23" i="5"/>
  <c r="AA22" i="5"/>
  <c r="Z22" i="5"/>
  <c r="Y22" i="5"/>
  <c r="X22" i="5"/>
  <c r="V22" i="5"/>
  <c r="AA21" i="5"/>
  <c r="Z21" i="5"/>
  <c r="Y21" i="5"/>
  <c r="X21" i="5"/>
  <c r="V21" i="5"/>
  <c r="AA20" i="5"/>
  <c r="Z20" i="5"/>
  <c r="Y20" i="5"/>
  <c r="X20" i="5"/>
  <c r="V20" i="5"/>
  <c r="AA19" i="5"/>
  <c r="Z19" i="5"/>
  <c r="Y19" i="5"/>
  <c r="X19" i="5"/>
  <c r="V19" i="5"/>
  <c r="AA18" i="5"/>
  <c r="Z18" i="5"/>
  <c r="Y18" i="5"/>
  <c r="X18" i="5"/>
  <c r="V18" i="5"/>
  <c r="AA17" i="5"/>
  <c r="Z17" i="5"/>
  <c r="Y17" i="5"/>
  <c r="X17" i="5"/>
  <c r="V17" i="5"/>
  <c r="AA16" i="5"/>
  <c r="Z16" i="5"/>
  <c r="Y16" i="5"/>
  <c r="X16" i="5"/>
  <c r="V16" i="5"/>
  <c r="AA15" i="5"/>
  <c r="Z15" i="5"/>
  <c r="Y15" i="5"/>
  <c r="X15" i="5"/>
  <c r="V15" i="5"/>
  <c r="AA14" i="5"/>
  <c r="Z14" i="5"/>
  <c r="Y14" i="5"/>
  <c r="X14" i="5"/>
  <c r="V14" i="5"/>
  <c r="AA13" i="5"/>
  <c r="Z13" i="5"/>
  <c r="Y13" i="5"/>
  <c r="X13" i="5"/>
  <c r="V13" i="5"/>
  <c r="AA12" i="5"/>
  <c r="AA31" i="5" s="1"/>
  <c r="Z12" i="5"/>
  <c r="Y12" i="5"/>
  <c r="X12" i="5"/>
  <c r="V12" i="5"/>
  <c r="AA11" i="5"/>
  <c r="Z11" i="5"/>
  <c r="Y11" i="5"/>
  <c r="X11" i="5"/>
  <c r="V11" i="5"/>
  <c r="AA10" i="5"/>
  <c r="Z10" i="5"/>
  <c r="Z31" i="5" s="1"/>
  <c r="Y10" i="5"/>
  <c r="Y31" i="5" s="1"/>
  <c r="X10" i="5"/>
  <c r="X31" i="5" s="1"/>
  <c r="V10" i="5"/>
  <c r="V31" i="5" s="1"/>
  <c r="W31" i="33" l="1"/>
  <c r="U31" i="33"/>
  <c r="T31" i="33"/>
  <c r="S31" i="33"/>
  <c r="R31" i="33"/>
  <c r="Q31" i="33"/>
  <c r="P31" i="33"/>
  <c r="O31" i="33"/>
  <c r="N31" i="33"/>
  <c r="M31" i="33"/>
  <c r="L31" i="33"/>
  <c r="K31" i="33"/>
  <c r="J31" i="33"/>
  <c r="I31" i="33"/>
  <c r="H31" i="33"/>
  <c r="G31" i="33"/>
  <c r="F31" i="33"/>
  <c r="E31" i="33"/>
  <c r="D31" i="33"/>
  <c r="AA30" i="33"/>
  <c r="Z30" i="33"/>
  <c r="Y30" i="33"/>
  <c r="X30" i="33"/>
  <c r="V30" i="33"/>
  <c r="AA29" i="33"/>
  <c r="Z29" i="33"/>
  <c r="Y29" i="33"/>
  <c r="X29" i="33"/>
  <c r="V29" i="33"/>
  <c r="AA28" i="33"/>
  <c r="Z28" i="33"/>
  <c r="Y28" i="33"/>
  <c r="X28" i="33"/>
  <c r="V28" i="33"/>
  <c r="AA27" i="33"/>
  <c r="Z27" i="33"/>
  <c r="Y27" i="33"/>
  <c r="X27" i="33"/>
  <c r="V27" i="33"/>
  <c r="AA26" i="33"/>
  <c r="Z26" i="33"/>
  <c r="Y26" i="33"/>
  <c r="X26" i="33"/>
  <c r="V26" i="33"/>
  <c r="AA25" i="33"/>
  <c r="Z25" i="33"/>
  <c r="Y25" i="33"/>
  <c r="X25" i="33"/>
  <c r="V25" i="33"/>
  <c r="AA24" i="33"/>
  <c r="Z24" i="33"/>
  <c r="Y24" i="33"/>
  <c r="X24" i="33"/>
  <c r="V24" i="33"/>
  <c r="AA23" i="33"/>
  <c r="Z23" i="33"/>
  <c r="Y23" i="33"/>
  <c r="X23" i="33"/>
  <c r="V23" i="33"/>
  <c r="AA22" i="33"/>
  <c r="Z22" i="33"/>
  <c r="Y22" i="33"/>
  <c r="X22" i="33"/>
  <c r="V22" i="33"/>
  <c r="AA21" i="33"/>
  <c r="Z21" i="33"/>
  <c r="Y21" i="33"/>
  <c r="X21" i="33"/>
  <c r="V21" i="33"/>
  <c r="AA20" i="33"/>
  <c r="Z20" i="33"/>
  <c r="Y20" i="33"/>
  <c r="X20" i="33"/>
  <c r="V20" i="33"/>
  <c r="AA19" i="33"/>
  <c r="Z19" i="33"/>
  <c r="Y19" i="33"/>
  <c r="X19" i="33"/>
  <c r="V19" i="33"/>
  <c r="AA18" i="33"/>
  <c r="Z18" i="33"/>
  <c r="Y18" i="33"/>
  <c r="X18" i="33"/>
  <c r="V18" i="33"/>
  <c r="AA17" i="33"/>
  <c r="Z17" i="33"/>
  <c r="Y17" i="33"/>
  <c r="X17" i="33"/>
  <c r="V17" i="33"/>
  <c r="AA16" i="33"/>
  <c r="Z16" i="33"/>
  <c r="Y16" i="33"/>
  <c r="X16" i="33"/>
  <c r="V16" i="33"/>
  <c r="AA15" i="33"/>
  <c r="Z15" i="33"/>
  <c r="Y15" i="33"/>
  <c r="X15" i="33"/>
  <c r="V15" i="33"/>
  <c r="AA14" i="33"/>
  <c r="AA31" i="33" s="1"/>
  <c r="Z14" i="33"/>
  <c r="Y14" i="33"/>
  <c r="X14" i="33"/>
  <c r="V14" i="33"/>
  <c r="AA13" i="33"/>
  <c r="Z13" i="33"/>
  <c r="Y13" i="33"/>
  <c r="X13" i="33"/>
  <c r="V13" i="33"/>
  <c r="AA12" i="33"/>
  <c r="Z12" i="33"/>
  <c r="Y12" i="33"/>
  <c r="X12" i="33"/>
  <c r="V12" i="33"/>
  <c r="AA11" i="33"/>
  <c r="Z11" i="33"/>
  <c r="Y11" i="33"/>
  <c r="X11" i="33"/>
  <c r="V11" i="33"/>
  <c r="AA10" i="33"/>
  <c r="Z10" i="33"/>
  <c r="Z31" i="33" s="1"/>
  <c r="Y10" i="33"/>
  <c r="Y31" i="33" s="1"/>
  <c r="X10" i="33"/>
  <c r="X31" i="33" s="1"/>
  <c r="V10" i="33"/>
  <c r="V31" i="33" s="1"/>
  <c r="W31" i="22" l="1"/>
  <c r="U31" i="22"/>
  <c r="T31" i="22"/>
  <c r="S31" i="22"/>
  <c r="R31" i="22"/>
  <c r="Q31" i="22"/>
  <c r="P31" i="22"/>
  <c r="O31" i="22"/>
  <c r="N31" i="22"/>
  <c r="M31" i="22"/>
  <c r="L31" i="22"/>
  <c r="K31" i="22"/>
  <c r="J31" i="22"/>
  <c r="I31" i="22"/>
  <c r="H31" i="22"/>
  <c r="G31" i="22"/>
  <c r="F31" i="22"/>
  <c r="E31" i="22"/>
  <c r="D31" i="22"/>
  <c r="W31" i="17" l="1"/>
  <c r="U31" i="17"/>
  <c r="T31" i="17"/>
  <c r="S31" i="17"/>
  <c r="R31" i="17"/>
  <c r="Q31" i="17"/>
  <c r="P31" i="17"/>
  <c r="O31" i="17"/>
  <c r="N31" i="17"/>
  <c r="M31" i="17"/>
  <c r="L31" i="17"/>
  <c r="K31" i="17"/>
  <c r="J31" i="17"/>
  <c r="I31" i="17"/>
  <c r="H31" i="17"/>
  <c r="G31" i="17"/>
  <c r="F31" i="17"/>
  <c r="E31" i="17"/>
  <c r="D31" i="17"/>
  <c r="AA30" i="17"/>
  <c r="Z30" i="17"/>
  <c r="Y30" i="17"/>
  <c r="X30" i="17"/>
  <c r="V30" i="17"/>
  <c r="AA29" i="17"/>
  <c r="Z29" i="17"/>
  <c r="Y29" i="17"/>
  <c r="X29" i="17"/>
  <c r="V29" i="17"/>
  <c r="AA28" i="17"/>
  <c r="Z28" i="17"/>
  <c r="Y28" i="17"/>
  <c r="X28" i="17"/>
  <c r="V28" i="17"/>
  <c r="AA27" i="17"/>
  <c r="Z27" i="17"/>
  <c r="Y27" i="17"/>
  <c r="X27" i="17"/>
  <c r="V27" i="17"/>
  <c r="AA26" i="17"/>
  <c r="Z26" i="17"/>
  <c r="Y26" i="17"/>
  <c r="X26" i="17"/>
  <c r="V26" i="17"/>
  <c r="AA25" i="17"/>
  <c r="Z25" i="17"/>
  <c r="Y25" i="17"/>
  <c r="X25" i="17"/>
  <c r="V25" i="17"/>
  <c r="AA24" i="17"/>
  <c r="Z24" i="17"/>
  <c r="Y24" i="17"/>
  <c r="X24" i="17"/>
  <c r="V24" i="17"/>
  <c r="AA23" i="17"/>
  <c r="Z23" i="17"/>
  <c r="Y23" i="17"/>
  <c r="X23" i="17"/>
  <c r="V23" i="17"/>
  <c r="AA22" i="17"/>
  <c r="Z22" i="17"/>
  <c r="Y22" i="17"/>
  <c r="X22" i="17"/>
  <c r="V22" i="17"/>
  <c r="AA21" i="17"/>
  <c r="Z21" i="17"/>
  <c r="Y21" i="17"/>
  <c r="X21" i="17"/>
  <c r="V21" i="17"/>
  <c r="AA20" i="17"/>
  <c r="Z20" i="17"/>
  <c r="Y20" i="17"/>
  <c r="X20" i="17"/>
  <c r="V20" i="17"/>
  <c r="AA19" i="17"/>
  <c r="Z19" i="17"/>
  <c r="Y19" i="17"/>
  <c r="X19" i="17"/>
  <c r="V19" i="17"/>
  <c r="AA18" i="17"/>
  <c r="Z18" i="17"/>
  <c r="Y18" i="17"/>
  <c r="X18" i="17"/>
  <c r="V18" i="17"/>
  <c r="AA17" i="17"/>
  <c r="Z17" i="17"/>
  <c r="Y17" i="17"/>
  <c r="X17" i="17"/>
  <c r="V17" i="17"/>
  <c r="AA16" i="17"/>
  <c r="Z16" i="17"/>
  <c r="Y16" i="17"/>
  <c r="X16" i="17"/>
  <c r="V16" i="17"/>
  <c r="AA15" i="17"/>
  <c r="Z15" i="17"/>
  <c r="Y15" i="17"/>
  <c r="X15" i="17"/>
  <c r="V15" i="17"/>
  <c r="AA14" i="17"/>
  <c r="Z14" i="17"/>
  <c r="Y14" i="17"/>
  <c r="X14" i="17"/>
  <c r="V14" i="17"/>
  <c r="AA13" i="17"/>
  <c r="Z13" i="17"/>
  <c r="Y13" i="17"/>
  <c r="X13" i="17"/>
  <c r="V13" i="17"/>
  <c r="AA12" i="17"/>
  <c r="Z12" i="17"/>
  <c r="Y12" i="17"/>
  <c r="X12" i="17"/>
  <c r="V12" i="17"/>
  <c r="AA11" i="17"/>
  <c r="Z11" i="17"/>
  <c r="Y11" i="17"/>
  <c r="X11" i="17"/>
  <c r="V11" i="17"/>
  <c r="AA10" i="17"/>
  <c r="AA31" i="17" s="1"/>
  <c r="Z10" i="17"/>
  <c r="Z31" i="17" s="1"/>
  <c r="Y10" i="17"/>
  <c r="Y31" i="17" s="1"/>
  <c r="X10" i="17"/>
  <c r="X31" i="17" s="1"/>
  <c r="V10" i="17"/>
  <c r="V31" i="17" s="1"/>
  <c r="W31" i="46" l="1"/>
  <c r="U31" i="46"/>
  <c r="T31" i="46"/>
  <c r="S31" i="46"/>
  <c r="R31" i="46"/>
  <c r="Q31" i="46"/>
  <c r="P31" i="46"/>
  <c r="O31" i="46"/>
  <c r="N31" i="46"/>
  <c r="M31" i="46"/>
  <c r="L31" i="46"/>
  <c r="K31" i="46"/>
  <c r="J31" i="46"/>
  <c r="I31" i="46"/>
  <c r="H31" i="46"/>
  <c r="G31" i="46"/>
  <c r="F31" i="46"/>
  <c r="E31" i="46"/>
  <c r="D31" i="46"/>
  <c r="AA30" i="46"/>
  <c r="Z30" i="46"/>
  <c r="Y30" i="46"/>
  <c r="X30" i="46"/>
  <c r="V30" i="46"/>
  <c r="AA29" i="46"/>
  <c r="Z29" i="46"/>
  <c r="Y29" i="46"/>
  <c r="X29" i="46"/>
  <c r="V29" i="46"/>
  <c r="AA28" i="46"/>
  <c r="Z28" i="46"/>
  <c r="Y28" i="46"/>
  <c r="X28" i="46"/>
  <c r="V28" i="46"/>
  <c r="AA27" i="46"/>
  <c r="Z27" i="46"/>
  <c r="Y27" i="46"/>
  <c r="X27" i="46"/>
  <c r="V27" i="46"/>
  <c r="AA26" i="46"/>
  <c r="Z26" i="46"/>
  <c r="Y26" i="46"/>
  <c r="X26" i="46"/>
  <c r="V26" i="46"/>
  <c r="AA25" i="46"/>
  <c r="Z25" i="46"/>
  <c r="Y25" i="46"/>
  <c r="X25" i="46"/>
  <c r="V25" i="46"/>
  <c r="AA24" i="46"/>
  <c r="Z24" i="46"/>
  <c r="Y24" i="46"/>
  <c r="X24" i="46"/>
  <c r="V24" i="46"/>
  <c r="AA23" i="46"/>
  <c r="Z23" i="46"/>
  <c r="Y23" i="46"/>
  <c r="X23" i="46"/>
  <c r="V23" i="46"/>
  <c r="AA22" i="46"/>
  <c r="Z22" i="46"/>
  <c r="Y22" i="46"/>
  <c r="X22" i="46"/>
  <c r="V22" i="46"/>
  <c r="AA21" i="46"/>
  <c r="Z21" i="46"/>
  <c r="Y21" i="46"/>
  <c r="X21" i="46"/>
  <c r="V21" i="46"/>
  <c r="AA20" i="46"/>
  <c r="Z20" i="46"/>
  <c r="Y20" i="46"/>
  <c r="X20" i="46"/>
  <c r="V20" i="46"/>
  <c r="AA19" i="46"/>
  <c r="Z19" i="46"/>
  <c r="Y19" i="46"/>
  <c r="X19" i="46"/>
  <c r="V19" i="46"/>
  <c r="AA18" i="46"/>
  <c r="Z18" i="46"/>
  <c r="Y18" i="46"/>
  <c r="X18" i="46"/>
  <c r="V18" i="46"/>
  <c r="AA17" i="46"/>
  <c r="Z17" i="46"/>
  <c r="Y17" i="46"/>
  <c r="X17" i="46"/>
  <c r="V17" i="46"/>
  <c r="AA16" i="46"/>
  <c r="Z16" i="46"/>
  <c r="Y16" i="46"/>
  <c r="X16" i="46"/>
  <c r="V16" i="46"/>
  <c r="AA15" i="46"/>
  <c r="Z15" i="46"/>
  <c r="Y15" i="46"/>
  <c r="X15" i="46"/>
  <c r="V15" i="46"/>
  <c r="AA14" i="46"/>
  <c r="Z14" i="46"/>
  <c r="Y14" i="46"/>
  <c r="X14" i="46"/>
  <c r="V14" i="46"/>
  <c r="AA13" i="46"/>
  <c r="Z13" i="46"/>
  <c r="Y13" i="46"/>
  <c r="X13" i="46"/>
  <c r="V13" i="46"/>
  <c r="V31" i="46" s="1"/>
  <c r="AA12" i="46"/>
  <c r="Z12" i="46"/>
  <c r="Y12" i="46"/>
  <c r="X12" i="46"/>
  <c r="V12" i="46"/>
  <c r="AA11" i="46"/>
  <c r="Z11" i="46"/>
  <c r="Y11" i="46"/>
  <c r="X11" i="46"/>
  <c r="V11" i="46"/>
  <c r="AA10" i="46"/>
  <c r="AA31" i="46" s="1"/>
  <c r="Z10" i="46"/>
  <c r="Z31" i="46" s="1"/>
  <c r="Y10" i="46"/>
  <c r="Y31" i="46" s="1"/>
  <c r="X10" i="46"/>
  <c r="X31" i="46" s="1"/>
  <c r="V10" i="46"/>
  <c r="W31" i="44"/>
  <c r="U31" i="44"/>
  <c r="T31" i="44"/>
  <c r="S31" i="44"/>
  <c r="R31" i="44"/>
  <c r="Q31" i="44"/>
  <c r="P31" i="44"/>
  <c r="O31" i="44"/>
  <c r="N31" i="44"/>
  <c r="M31" i="44"/>
  <c r="L31" i="44"/>
  <c r="K31" i="44"/>
  <c r="J31" i="44"/>
  <c r="I31" i="44"/>
  <c r="H31" i="44"/>
  <c r="G31" i="44"/>
  <c r="F31" i="44"/>
  <c r="E31" i="44"/>
  <c r="D31" i="44"/>
  <c r="AA30" i="44"/>
  <c r="Z30" i="44"/>
  <c r="Y30" i="44"/>
  <c r="X30" i="44"/>
  <c r="V30" i="44"/>
  <c r="AA29" i="44"/>
  <c r="Z29" i="44"/>
  <c r="Y29" i="44"/>
  <c r="X29" i="44"/>
  <c r="V29" i="44"/>
  <c r="AA28" i="44"/>
  <c r="Z28" i="44"/>
  <c r="Y28" i="44"/>
  <c r="X28" i="44"/>
  <c r="V28" i="44"/>
  <c r="AA27" i="44"/>
  <c r="Z27" i="44"/>
  <c r="Y27" i="44"/>
  <c r="X27" i="44"/>
  <c r="V27" i="44"/>
  <c r="AA26" i="44"/>
  <c r="Z26" i="44"/>
  <c r="Y26" i="44"/>
  <c r="X26" i="44"/>
  <c r="V26" i="44"/>
  <c r="AA25" i="44"/>
  <c r="Z25" i="44"/>
  <c r="Y25" i="44"/>
  <c r="X25" i="44"/>
  <c r="V25" i="44"/>
  <c r="AA24" i="44"/>
  <c r="Z24" i="44"/>
  <c r="Y24" i="44"/>
  <c r="X24" i="44"/>
  <c r="V24" i="44"/>
  <c r="AA23" i="44"/>
  <c r="Z23" i="44"/>
  <c r="Y23" i="44"/>
  <c r="X23" i="44"/>
  <c r="V23" i="44"/>
  <c r="AA22" i="44"/>
  <c r="Z22" i="44"/>
  <c r="Y22" i="44"/>
  <c r="X22" i="44"/>
  <c r="V22" i="44"/>
  <c r="AA21" i="44"/>
  <c r="Z21" i="44"/>
  <c r="Y21" i="44"/>
  <c r="X21" i="44"/>
  <c r="V21" i="44"/>
  <c r="AA20" i="44"/>
  <c r="Z20" i="44"/>
  <c r="Y20" i="44"/>
  <c r="X20" i="44"/>
  <c r="V20" i="44"/>
  <c r="AA19" i="44"/>
  <c r="Z19" i="44"/>
  <c r="Y19" i="44"/>
  <c r="X19" i="44"/>
  <c r="V19" i="44"/>
  <c r="AA18" i="44"/>
  <c r="Z18" i="44"/>
  <c r="Y18" i="44"/>
  <c r="X18" i="44"/>
  <c r="V18" i="44"/>
  <c r="AA17" i="44"/>
  <c r="Z17" i="44"/>
  <c r="Y17" i="44"/>
  <c r="X17" i="44"/>
  <c r="V17" i="44"/>
  <c r="AA16" i="44"/>
  <c r="Z16" i="44"/>
  <c r="Y16" i="44"/>
  <c r="X16" i="44"/>
  <c r="V16" i="44"/>
  <c r="AA15" i="44"/>
  <c r="Z15" i="44"/>
  <c r="Y15" i="44"/>
  <c r="X15" i="44"/>
  <c r="V15" i="44"/>
  <c r="AA14" i="44"/>
  <c r="Z14" i="44"/>
  <c r="Y14" i="44"/>
  <c r="X14" i="44"/>
  <c r="V14" i="44"/>
  <c r="AA13" i="44"/>
  <c r="Z13" i="44"/>
  <c r="Y13" i="44"/>
  <c r="X13" i="44"/>
  <c r="V13" i="44"/>
  <c r="AA12" i="44"/>
  <c r="Z12" i="44"/>
  <c r="Y12" i="44"/>
  <c r="X12" i="44"/>
  <c r="V12" i="44"/>
  <c r="AA11" i="44"/>
  <c r="Z11" i="44"/>
  <c r="Y11" i="44"/>
  <c r="X11" i="44"/>
  <c r="V11" i="44"/>
  <c r="AA10" i="44"/>
  <c r="AA31" i="44" s="1"/>
  <c r="Z10" i="44"/>
  <c r="Z31" i="44" s="1"/>
  <c r="Y10" i="44"/>
  <c r="Y31" i="44" s="1"/>
  <c r="X10" i="44"/>
  <c r="X31" i="44" s="1"/>
  <c r="V10" i="44"/>
  <c r="V31" i="44" s="1"/>
  <c r="W31" i="32"/>
  <c r="U31" i="32"/>
  <c r="T31" i="32"/>
  <c r="S31" i="32"/>
  <c r="R31" i="32"/>
  <c r="Q31" i="32"/>
  <c r="P31" i="32"/>
  <c r="O31" i="32"/>
  <c r="N31" i="32"/>
  <c r="M31" i="32"/>
  <c r="L31" i="32"/>
  <c r="K31" i="32"/>
  <c r="J31" i="32"/>
  <c r="I31" i="32"/>
  <c r="H31" i="32"/>
  <c r="G31" i="32"/>
  <c r="F31" i="32"/>
  <c r="E31" i="32"/>
  <c r="D31" i="32"/>
  <c r="AA30" i="32"/>
  <c r="Z30" i="32"/>
  <c r="Y30" i="32"/>
  <c r="X30" i="32"/>
  <c r="V30" i="32"/>
  <c r="AA29" i="32"/>
  <c r="Z29" i="32"/>
  <c r="Y29" i="32"/>
  <c r="X29" i="32"/>
  <c r="V29" i="32"/>
  <c r="AA28" i="32"/>
  <c r="Z28" i="32"/>
  <c r="Y28" i="32"/>
  <c r="X28" i="32"/>
  <c r="V28" i="32"/>
  <c r="AA27" i="32"/>
  <c r="Z27" i="32"/>
  <c r="Y27" i="32"/>
  <c r="X27" i="32"/>
  <c r="V27" i="32"/>
  <c r="AA26" i="32"/>
  <c r="Z26" i="32"/>
  <c r="Y26" i="32"/>
  <c r="X26" i="32"/>
  <c r="V26" i="32"/>
  <c r="AA25" i="32"/>
  <c r="Z25" i="32"/>
  <c r="Y25" i="32"/>
  <c r="X25" i="32"/>
  <c r="V25" i="32"/>
  <c r="AA24" i="32"/>
  <c r="Z24" i="32"/>
  <c r="Y24" i="32"/>
  <c r="X24" i="32"/>
  <c r="V24" i="32"/>
  <c r="AA23" i="32"/>
  <c r="Z23" i="32"/>
  <c r="Y23" i="32"/>
  <c r="X23" i="32"/>
  <c r="V23" i="32"/>
  <c r="AA22" i="32"/>
  <c r="Z22" i="32"/>
  <c r="Y22" i="32"/>
  <c r="X22" i="32"/>
  <c r="V22" i="32"/>
  <c r="AA21" i="32"/>
  <c r="Z21" i="32"/>
  <c r="Y21" i="32"/>
  <c r="X21" i="32"/>
  <c r="V21" i="32"/>
  <c r="AA20" i="32"/>
  <c r="Z20" i="32"/>
  <c r="Y20" i="32"/>
  <c r="X20" i="32"/>
  <c r="V20" i="32"/>
  <c r="AA19" i="32"/>
  <c r="Z19" i="32"/>
  <c r="Y19" i="32"/>
  <c r="X19" i="32"/>
  <c r="V19" i="32"/>
  <c r="AA18" i="32"/>
  <c r="Z18" i="32"/>
  <c r="Y18" i="32"/>
  <c r="X18" i="32"/>
  <c r="V18" i="32"/>
  <c r="AA17" i="32"/>
  <c r="Z17" i="32"/>
  <c r="Y17" i="32"/>
  <c r="X17" i="32"/>
  <c r="V17" i="32"/>
  <c r="AA16" i="32"/>
  <c r="Z16" i="32"/>
  <c r="Y16" i="32"/>
  <c r="X16" i="32"/>
  <c r="V16" i="32"/>
  <c r="AA15" i="32"/>
  <c r="Z15" i="32"/>
  <c r="Y15" i="32"/>
  <c r="X15" i="32"/>
  <c r="V15" i="32"/>
  <c r="AA14" i="32"/>
  <c r="Z14" i="32"/>
  <c r="Y14" i="32"/>
  <c r="X14" i="32"/>
  <c r="V14" i="32"/>
  <c r="AA13" i="32"/>
  <c r="Z13" i="32"/>
  <c r="Y13" i="32"/>
  <c r="X13" i="32"/>
  <c r="V13" i="32"/>
  <c r="AC12" i="32"/>
  <c r="AB12" i="32"/>
  <c r="AA12" i="32"/>
  <c r="AA31" i="32" s="1"/>
  <c r="Z12" i="32"/>
  <c r="Y12" i="32"/>
  <c r="X12" i="32"/>
  <c r="V12" i="32"/>
  <c r="AC11" i="32"/>
  <c r="AB11" i="32"/>
  <c r="AA11" i="32"/>
  <c r="Z11" i="32"/>
  <c r="Y11" i="32"/>
  <c r="X11" i="32"/>
  <c r="V11" i="32"/>
  <c r="AC10" i="32"/>
  <c r="AB10" i="32"/>
  <c r="AA10" i="32"/>
  <c r="Z10" i="32"/>
  <c r="Z31" i="32" s="1"/>
  <c r="Y10" i="32"/>
  <c r="Y31" i="32" s="1"/>
  <c r="X10" i="32"/>
  <c r="X31" i="32" s="1"/>
  <c r="V10" i="32"/>
  <c r="V31" i="32" s="1"/>
  <c r="W31" i="7" l="1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AA30" i="7"/>
  <c r="Z30" i="7"/>
  <c r="Y30" i="7"/>
  <c r="X30" i="7"/>
  <c r="V30" i="7"/>
  <c r="AA29" i="7"/>
  <c r="Z29" i="7"/>
  <c r="Y29" i="7"/>
  <c r="X29" i="7"/>
  <c r="V29" i="7"/>
  <c r="AA28" i="7"/>
  <c r="Z28" i="7"/>
  <c r="Y28" i="7"/>
  <c r="X28" i="7"/>
  <c r="V28" i="7"/>
  <c r="AA27" i="7"/>
  <c r="Z27" i="7"/>
  <c r="Y27" i="7"/>
  <c r="X27" i="7"/>
  <c r="V27" i="7"/>
  <c r="AA26" i="7"/>
  <c r="Z26" i="7"/>
  <c r="Y26" i="7"/>
  <c r="X26" i="7"/>
  <c r="V26" i="7"/>
  <c r="AA25" i="7"/>
  <c r="Z25" i="7"/>
  <c r="Y25" i="7"/>
  <c r="X25" i="7"/>
  <c r="V25" i="7"/>
  <c r="AA24" i="7"/>
  <c r="Z24" i="7"/>
  <c r="Y24" i="7"/>
  <c r="X24" i="7"/>
  <c r="V24" i="7"/>
  <c r="AA23" i="7"/>
  <c r="Z23" i="7"/>
  <c r="Y23" i="7"/>
  <c r="X23" i="7"/>
  <c r="V23" i="7"/>
  <c r="AA22" i="7"/>
  <c r="Z22" i="7"/>
  <c r="Y22" i="7"/>
  <c r="X22" i="7"/>
  <c r="V22" i="7"/>
  <c r="AA21" i="7"/>
  <c r="Z21" i="7"/>
  <c r="Y21" i="7"/>
  <c r="X21" i="7"/>
  <c r="V21" i="7"/>
  <c r="AA20" i="7"/>
  <c r="Z20" i="7"/>
  <c r="Y20" i="7"/>
  <c r="X20" i="7"/>
  <c r="V20" i="7"/>
  <c r="AA19" i="7"/>
  <c r="Z19" i="7"/>
  <c r="Y19" i="7"/>
  <c r="X19" i="7"/>
  <c r="V19" i="7"/>
  <c r="AA18" i="7"/>
  <c r="Z18" i="7"/>
  <c r="Y18" i="7"/>
  <c r="X18" i="7"/>
  <c r="V18" i="7"/>
  <c r="AA17" i="7"/>
  <c r="Z17" i="7"/>
  <c r="Y17" i="7"/>
  <c r="X17" i="7"/>
  <c r="V17" i="7"/>
  <c r="AA16" i="7"/>
  <c r="Z16" i="7"/>
  <c r="Y16" i="7"/>
  <c r="X16" i="7"/>
  <c r="V16" i="7"/>
  <c r="AA15" i="7"/>
  <c r="Z15" i="7"/>
  <c r="Y15" i="7"/>
  <c r="X15" i="7"/>
  <c r="V15" i="7"/>
  <c r="AA14" i="7"/>
  <c r="Z14" i="7"/>
  <c r="Y14" i="7"/>
  <c r="X14" i="7"/>
  <c r="V14" i="7"/>
  <c r="AA13" i="7"/>
  <c r="Z13" i="7"/>
  <c r="Y13" i="7"/>
  <c r="X13" i="7"/>
  <c r="V13" i="7"/>
  <c r="AA12" i="7"/>
  <c r="Z12" i="7"/>
  <c r="Y12" i="7"/>
  <c r="X12" i="7"/>
  <c r="V12" i="7"/>
  <c r="AA11" i="7"/>
  <c r="Z11" i="7"/>
  <c r="Y11" i="7"/>
  <c r="X11" i="7"/>
  <c r="V11" i="7"/>
  <c r="AA10" i="7"/>
  <c r="AA31" i="7" s="1"/>
  <c r="Z10" i="7"/>
  <c r="Z31" i="7" s="1"/>
  <c r="Y10" i="7"/>
  <c r="Y31" i="7" s="1"/>
  <c r="X10" i="7"/>
  <c r="X31" i="7" s="1"/>
  <c r="V10" i="7"/>
  <c r="V31" i="7" s="1"/>
</calcChain>
</file>

<file path=xl/sharedStrings.xml><?xml version="1.0" encoding="utf-8"?>
<sst xmlns="http://schemas.openxmlformats.org/spreadsheetml/2006/main" count="1942" uniqueCount="271">
  <si>
    <t>ՀՀ Առողջապահության նախարարություն</t>
  </si>
  <si>
    <t>ՀՀ Արդարադատության նախարարություն</t>
  </si>
  <si>
    <t>ՀՀ Պաշտպանության նախարարություն</t>
  </si>
  <si>
    <t>Քաղաքաշինության կոմիտե</t>
  </si>
  <si>
    <t>Երևանի քաղաքապետարան</t>
  </si>
  <si>
    <t>ՀՀ Արմավիրի մարզպետարան</t>
  </si>
  <si>
    <t>ՀՀ Արագածոտնի մարզպետարան</t>
  </si>
  <si>
    <t>ՀՀ Արարատի մարզպետարան</t>
  </si>
  <si>
    <t>ՀՀ Գեղարքունիքի մարզպետարան</t>
  </si>
  <si>
    <t>ՀՀ Լոռու մարզպետարան</t>
  </si>
  <si>
    <t>ՀՀ Կոտայքի մարզպետարան</t>
  </si>
  <si>
    <t>ՀՀ Շիրակի մարզպետարան</t>
  </si>
  <si>
    <t>ՀՀ Սյունիքի մարզպետարան</t>
  </si>
  <si>
    <t>ՀՀ Տավուշի մարզպետարան</t>
  </si>
  <si>
    <t>ՀՀ Վայոց ձորի մարզպետարան</t>
  </si>
  <si>
    <t>Տեղեկանք</t>
  </si>
  <si>
    <t>Հայաստանի Հանրապետության պետական կառավարման մարմինների կողմից  ֆինանսատնտեսական մոնիտորինգի իրականացման ընթացքում Հայաստանի Հանրապետության կառավարությանն առընթեր պետական գույքի կառավարման վարչությանը տրամադրվող ցուցանիշների վերաբերյալ</t>
  </si>
  <si>
    <t>հավելված 2</t>
  </si>
  <si>
    <t>ՀԱՇՎԵՏՈՒ ԺԱՄԱՆԱԿԱՀԱՏՎԱԾԸ</t>
  </si>
  <si>
    <t>հազ. դրամ</t>
  </si>
  <si>
    <t>հ/հ</t>
  </si>
  <si>
    <t>Առևտրային կազմակերպության անվանումը</t>
  </si>
  <si>
    <t>Պետական մասնակցության չափը /%/</t>
  </si>
  <si>
    <t xml:space="preserve">Ընդամենը ոչ ընթացիկ ակտիվներ </t>
  </si>
  <si>
    <t xml:space="preserve">Հիմնական միջոցներ </t>
  </si>
  <si>
    <t xml:space="preserve">Ընդամենը ընթացիկ ակտիվներ  </t>
  </si>
  <si>
    <t>Այդ թվում</t>
  </si>
  <si>
    <t xml:space="preserve">Ընդամենը սեփական կապիտալ  </t>
  </si>
  <si>
    <t xml:space="preserve">Ընդամենը ոչ ընթացիկ պարտավորություններ </t>
  </si>
  <si>
    <t>Ընդամենը ընթացիկ պարտավորություններ</t>
  </si>
  <si>
    <t xml:space="preserve">Հաշվեկշիռ </t>
  </si>
  <si>
    <t xml:space="preserve">Արտադրանքի,ապրանքների,աշխատանքների, ծառայությունների իրացումից հասույթ  </t>
  </si>
  <si>
    <t xml:space="preserve">Զուտ շահույթ (վնաս) շահութահարկի գծով ծախսի նվազեցումից հետո  </t>
  </si>
  <si>
    <t>Ընդամենը եկամուտներ</t>
  </si>
  <si>
    <t>Ընդամենը հիմնական գործունեությունից եկամուտներ</t>
  </si>
  <si>
    <t>Ընդամենը ծախսեր</t>
  </si>
  <si>
    <t>Ընդամենը հիմնական գործունեությունից ծախսեր</t>
  </si>
  <si>
    <t xml:space="preserve">Դեբիտորական     պարտքեր վաճառքի գծով </t>
  </si>
  <si>
    <t>Դրամական միջոցներ և դրանց համարժեքներ</t>
  </si>
  <si>
    <t xml:space="preserve">Կանոնադրական  (բաժնեհավաք) կապիտալի զուտ գումար </t>
  </si>
  <si>
    <t xml:space="preserve">Կուտակված շահույթ (վնաս) </t>
  </si>
  <si>
    <t>Պահուստային կապիտալ</t>
  </si>
  <si>
    <t>Երկարաժամկետ բանկային վարկեր և փոխառություններ</t>
  </si>
  <si>
    <t>Ակտիվներին վերաբերվող շնորհներ</t>
  </si>
  <si>
    <t xml:space="preserve">Կրեդիտորական պարտքեր գնումների գծով </t>
  </si>
  <si>
    <t xml:space="preserve">Կարճաժամկետ կրեդիտորական պարտքեր բյուջեին </t>
  </si>
  <si>
    <t>Կարճաժամկետ կրեդիտորական պարտքեր աշխատավարձի և աշխատողների այլ կարճաժամկետ հատկացումների գծով</t>
  </si>
  <si>
    <t>Աշխատողների միջին ցուցակային թիվը</t>
  </si>
  <si>
    <t>1</t>
  </si>
  <si>
    <t>2</t>
  </si>
  <si>
    <t>3</t>
  </si>
  <si>
    <t>4</t>
  </si>
  <si>
    <t>5</t>
  </si>
  <si>
    <t>6</t>
  </si>
  <si>
    <t>7</t>
  </si>
  <si>
    <t>«» ՓԲԸ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</si>
  <si>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</si>
  <si>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</si>
  <si>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</si>
  <si>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</si>
  <si>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</si>
  <si>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</si>
  <si>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</si>
  <si>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</si>
  <si>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</si>
  <si>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</si>
  <si>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</si>
  <si>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</si>
  <si>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</si>
  <si>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</si>
  <si>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Ընդամենը</t>
  </si>
  <si>
    <t>«Ակադեմիկոս Էմիլ Գաբրիելյանի անվան դեղերի և բժշկական տեխնոլոգիաների փորձագիտական կենտրոն» ՓԲԸ</t>
  </si>
  <si>
    <t>«Հոգեկան առողջության պահպանման ազգային կենտրոն» ՓԲԸ</t>
  </si>
  <si>
    <t>«ՀԱԷԿ» ՓԲԸ</t>
  </si>
  <si>
    <t>«Երևանի ՋԷԿ» ՓԲԸ</t>
  </si>
  <si>
    <t>«Էլեկտրաէներգետիկական համակարգի օպերատոր» ՓԲԸ</t>
  </si>
  <si>
    <t>«Հաշվարկային կենտրոն» ՓԲԸ</t>
  </si>
  <si>
    <t>«Էներգետիկայի գիտահետազոտական ինստիտուտ» ՓԲԸ</t>
  </si>
  <si>
    <t>«Հայատոմ» ՓԲԸ</t>
  </si>
  <si>
    <t>«Ռադիոակտիվ թափոնների վնասազերծում» ՓԲԸ</t>
  </si>
  <si>
    <t>«Անալիտիկ» ՓԲԸ</t>
  </si>
  <si>
    <t>«Նաիրիտ-2» ՓԲԸ</t>
  </si>
  <si>
    <t>«Զինառ» ՓԲԸ</t>
  </si>
  <si>
    <t>«Արմ-Աէրո» ՓԲԸ</t>
  </si>
  <si>
    <t>100</t>
  </si>
  <si>
    <t>«Գավառի ԲԿ» ՓԲԸ</t>
  </si>
  <si>
    <t>«Ճամբարակի ԱԿ» ՓԲԸ</t>
  </si>
  <si>
    <t>«Մարտունու ԲԿ» ՓԲԸ</t>
  </si>
  <si>
    <t>«Սևանի ԲԿ» ՓԲԸ</t>
  </si>
  <si>
    <t>«Վանաձորի բժշկական կենտրոն» ՓԲԸ</t>
  </si>
  <si>
    <t>«Հոգենյարդաբանական դիսպանսեր» ՓԲԸ</t>
  </si>
  <si>
    <t>«Վանաձորի թիվ 1 պոլիկլինիկա» ՓԲԸ</t>
  </si>
  <si>
    <t>«Գուգարք» կենտրոնական պոլիկլինիկա ՓԲԸ</t>
  </si>
  <si>
    <t>«Վանաձորի թիվ 3 պոլիկլինիկա» ՓԲԸ</t>
  </si>
  <si>
    <t>«Վանաձորի թիվ 5 պոլիկլինիկա» ՓԲԸ</t>
  </si>
  <si>
    <t>«Սպիտակի բժշկական կենտրոն» ՓԲԸ</t>
  </si>
  <si>
    <t>«Տաշիրի բժշկական կենտրոն» ՓԲԸ</t>
  </si>
  <si>
    <t>«Ստեփանավանի բժշկական կենտրոն» ՓԲԸ</t>
  </si>
  <si>
    <t>«Ալավերդու բժշկական կենտրոն» ՓԲԸ</t>
  </si>
  <si>
    <t>«Ախթալայի առողջության կենտրոն» ՓԲԸ</t>
  </si>
  <si>
    <t>«Թումանյանի առողջության կենտրոն» ՓԲԸ</t>
  </si>
  <si>
    <t>ՀՀ  ՎԱՅՈՑ ՁՈՐԻ ՄԱՐԶՊԵՏԱՐԱՆ</t>
  </si>
  <si>
    <t>Եղեգնաձորի  ԲԿ ՓԲԸ</t>
  </si>
  <si>
    <t>Վայքի ԲՄ ՓԲԸ</t>
  </si>
  <si>
    <t>Ջերմուկի ԱԿ ՓԲԸ</t>
  </si>
  <si>
    <t xml:space="preserve"> ՀՀ Տավուշի մարզպետարան</t>
  </si>
  <si>
    <t>Նոյեմբերյանի բժշկական կենտրոն ՓԲԸ</t>
  </si>
  <si>
    <t>Իջևանի ԱԱՊԿ ՓԲԸ</t>
  </si>
  <si>
    <t>ՀՀ ԿՈՏԱՅՔԻ ՄԱՐԶՊԵՏԱՐԱՆ</t>
  </si>
  <si>
    <t>Աբովյանի բժշկական կենտրոն ՓԲԸ</t>
  </si>
  <si>
    <t>Աբովյանի ծննդատուն ՊՓԲԸ</t>
  </si>
  <si>
    <t>Հրազդանի բժշկական կենտրոն ՓԲԸ</t>
  </si>
  <si>
    <t>Չարենցավանի բժշկական կենտրոն ՊՓԲԸ</t>
  </si>
  <si>
    <t>Նաիրիի բժշկական կենտրոն ՊՓԲԸ</t>
  </si>
  <si>
    <t>Նոր Հաճնի պոլիկլինիկա ՊՓԲԸ</t>
  </si>
  <si>
    <t>Ծաղկաձորի բուժ.ամբուլատորիա ՊՓԲԸ</t>
  </si>
  <si>
    <t>«Գյումրու բժշկական կենտրոն» ՓԲԸ</t>
  </si>
  <si>
    <t>«ՍԱԼՍԱ Դիվելոփմենթ» ՓԲԸ</t>
  </si>
  <si>
    <t>«Քաղաքաշինական ծրագրերի փորձագիտական կենտրոն» ԲԲԸ</t>
  </si>
  <si>
    <t>«Հայաստանի հանրային ռադիոընկերություն» ՓԲԸ</t>
  </si>
  <si>
    <t>Քաղաքացիական ավիացիայի կոմիտե</t>
  </si>
  <si>
    <t>«Պրոֆեսոր Ռ.Օ. Յոլյանի անվան արյունաբանական կենտրոն» ՓԲԸ</t>
  </si>
  <si>
    <t>«Սուրբ Գրիգոր Լուսավորիչ ԲԿ» ՓԲԸ</t>
  </si>
  <si>
    <t>ՀՀ պաշտպանության նախարարություն</t>
  </si>
  <si>
    <t>&lt;&lt;Վաղարշապատի հիվանդանոց&gt;&gt; ՓԲԸ</t>
  </si>
  <si>
    <t>&lt;&lt;&lt;&lt;Էջմիածին&gt;&gt; բժշկական կենտրոն&gt;&gt; ՓԲԸ</t>
  </si>
  <si>
    <t>&lt;&lt;Մեծամորի բժշկական կենտրոն&gt;&gt;  ՓԲԸ</t>
  </si>
  <si>
    <t>«Մարտունու ծննդատուն» ՓԲԸ</t>
  </si>
  <si>
    <t>«Վարդենիսի հիվանդանոց» ՓԲԸ</t>
  </si>
  <si>
    <t>ՙՙԻջևանի բժշկական կենտրոն,, ՓԲԸ</t>
  </si>
  <si>
    <t>Արմենպրես պետական լրատվական գործակալություն ՓԲԸ</t>
  </si>
  <si>
    <t>Էլեկտրոնային կառավարման ենթակառուցվածքների ներդրման գրասենյակ ՓԲԸ</t>
  </si>
  <si>
    <t>«Հոգևոր-մշակութային հանրային հեռուստաընկերություն» ՓԲԸ</t>
  </si>
  <si>
    <t>Գորիսի բժշկական կենտրոն ՓԲԸ</t>
  </si>
  <si>
    <t>Կապանի բժշկական կենտրոն ՓԲԸ</t>
  </si>
  <si>
    <t>Մեղրու տարածաշրջանային բժշկական կենտրոն ՓԲԸ</t>
  </si>
  <si>
    <t>Սիսիանի բժշկական կենտրոն ՓԲԸ</t>
  </si>
  <si>
    <t>Սյունիքի մարզային նյարդահոգեբուժական դիսպանսեր ՓԲԸ</t>
  </si>
  <si>
    <t>Քաջարանի բժշկական կենտրոն ՓԲԸ</t>
  </si>
  <si>
    <t>ՀՀ տարածքային կառավարման և ենթակառուցվածքների նախարարություն</t>
  </si>
  <si>
    <t>ՀՀ բարձր տեխնոլոգիական արդյունաբերության նախարարություն</t>
  </si>
  <si>
    <t>ՀՀ շրջակա միջավայրի նախարարություն</t>
  </si>
  <si>
    <t>ՀՀ վարչապետի աշխատակազմ</t>
  </si>
  <si>
    <t>ՀՀ ՔԱՂԱՔԱՑԻԱԿԱՆ ԱՎԻԱՑԻԱՅԻ ԿՈՄԻՏԵ</t>
  </si>
  <si>
    <t>&lt;&lt;Հայաէրոնավիգացիա&gt;&gt; ՓԲԸ</t>
  </si>
  <si>
    <t>&lt;&lt;Ավիաուսումնական կենտրոն&gt;&gt; ՓԲԸ</t>
  </si>
  <si>
    <t>&lt;&lt;Ավիաբուժ&gt;&gt; բժշկական կենտրոն&gt;&gt; ՓԲԸ</t>
  </si>
  <si>
    <t>ՀՀ Կրթության, գիտության, մշակույթի և սպորտի  նախարարություն</t>
  </si>
  <si>
    <t>հավելված 10</t>
  </si>
  <si>
    <t>«Հայաստանի հեռուստատեսային և ռադիոհաղորդիչ ցանց» ՓԲԸ</t>
  </si>
  <si>
    <t>«Հատուկ կապ» ՓԲԸ</t>
  </si>
  <si>
    <t>«Վարդենիսի պոլիկլինիկա» ՓԲԸ</t>
  </si>
  <si>
    <t>հավելված 12</t>
  </si>
  <si>
    <t>«Կարեն Դեմիրճյանի անվան Երևանի մետրոպոլիտեն» ՓԲԸ</t>
  </si>
  <si>
    <t>ՀՀ հանրային հեռարձակողի խորհուրդ</t>
  </si>
  <si>
    <t>«Ակադեմիկոս Ս. Ավդալբեկյանի անվան առողջապահության ազգային ինստիտուտ» ՓԲԸ</t>
  </si>
  <si>
    <t>«Կախվածությունների բուժման ազգային կենտրոն» ՓԲԸ</t>
  </si>
  <si>
    <t>««Ավան» հոգեկան առողջության կենտրոն» ՓԲԸ</t>
  </si>
  <si>
    <t>«Պաշտոնական տեղեկագիր» ՓԲԸ</t>
  </si>
  <si>
    <t>հավելված 1</t>
  </si>
  <si>
    <t>«Հայավտոկայարան» ՓԲԸ</t>
  </si>
  <si>
    <t>հավելված 6</t>
  </si>
  <si>
    <t>հավելված 8</t>
  </si>
  <si>
    <t>հավելված 9</t>
  </si>
  <si>
    <t>«Պատնեշ» ՓԲԸ</t>
  </si>
  <si>
    <t>«Լազերային տեխնիկա» ՓԲԸ</t>
  </si>
  <si>
    <t>«Զվարթնոց ԱՕԿ» ՓԲԸ</t>
  </si>
  <si>
    <t>հավելված 15</t>
  </si>
  <si>
    <t>հավելված 16</t>
  </si>
  <si>
    <t>&lt;&lt;Արտաշատի ԲԿ&gt;&gt; ՓԲԸ</t>
  </si>
  <si>
    <t>&lt;&lt;Արարատի ԲԿ&gt;&gt;  ՓԲԸ</t>
  </si>
  <si>
    <t>&lt;&lt;Մասիս ԲԿ&gt;&gt; ՓԲԸ</t>
  </si>
  <si>
    <t>&lt;&lt;Վեդու ԲԿ&gt;&gt; ՓԲԸ</t>
  </si>
  <si>
    <t>&lt;&lt;ՈԿՖ Բանավան ԱԱՊԿ&gt;&gt;</t>
  </si>
  <si>
    <t>&lt;&lt;Ակ,Ա,Հայրիյանի անվան Արմաշի ԱԿ&gt;&gt;ՓԲԸ</t>
  </si>
  <si>
    <t>հավելված 17</t>
  </si>
  <si>
    <t>«Գավառի պոլիկլինիկա» ՓԲԸ</t>
  </si>
  <si>
    <t>հավելված 18</t>
  </si>
  <si>
    <t>հավելված 19</t>
  </si>
  <si>
    <t>հավելված 20</t>
  </si>
  <si>
    <t>ԳԵՐԱՏԵՍՉՈՒԹՅԱՆ ԱՆՎԱՆՈՒՄԸ՝ ՀՀ ՇԻՐԱԿԻ ՄԱՐԶՊԵՏԱՐԱՆ</t>
  </si>
  <si>
    <t>«Գյումրու Սուրբ Գրիգոր Նարեկացու անվան պոլիկլինիկա» ՓԲԸ</t>
  </si>
  <si>
    <t>հավելված 22</t>
  </si>
  <si>
    <t>հավելված 23</t>
  </si>
  <si>
    <t>հավելված 24</t>
  </si>
  <si>
    <t>հավելված 4</t>
  </si>
  <si>
    <t>հավելված 11</t>
  </si>
  <si>
    <t>հավելված 13</t>
  </si>
  <si>
    <t>հավելված 3</t>
  </si>
  <si>
    <t>«Էներգաիմպէքս» ՓԲԸ</t>
  </si>
  <si>
    <t>ՀՀ էկոնոմիկայի նախարարություն</t>
  </si>
  <si>
    <t>հավելված 14</t>
  </si>
  <si>
    <t>Ջրային կոմիտե</t>
  </si>
  <si>
    <t>&lt;&lt;Մելիորացիա&gt;&gt; ՓԲԸ</t>
  </si>
  <si>
    <t>Նոր Ակունք ՓԲԸ</t>
  </si>
  <si>
    <t>«Ծաղկահովիտի ԱԿ» ՓԲԸ</t>
  </si>
  <si>
    <t>Առողջապահության նախարարություն</t>
  </si>
  <si>
    <t xml:space="preserve">2021 թվական </t>
  </si>
  <si>
    <t>«Ինֆեկցիոն հիվանդությունների աազգային կենտրոն» ՓԲԸ</t>
  </si>
  <si>
    <t>«Սևանի հոգեբուժական հիվանդանոց» ՓԲԸ</t>
  </si>
  <si>
    <t>«Բերդի ԲԿ» ՓԲԸ</t>
  </si>
  <si>
    <t>«Մաշկաբանության ազգային կենտրոն» ՓԲԸ</t>
  </si>
  <si>
    <t>«Նևրոզների կենտրոն» ՓԲԸ</t>
  </si>
  <si>
    <t>«Վ. Ա. Ֆանարջյանի անվան ուռուցքաբանության կենտրոն» ՓԲԸ</t>
  </si>
  <si>
    <t>Այրվածքաբանության ազգային կենտրոն» ՓԲԸ</t>
  </si>
  <si>
    <t>ԳԵՐԱՏԵՍՉՈՒԹՅԱՆ ԱՆՎԱՆՈՒՄԸ</t>
  </si>
  <si>
    <t>2021թ. Տարեկան</t>
  </si>
  <si>
    <t>ՎԱՐՉԱՊԵՏԻ ԱՇԽԱՏԱԿԱԶՄ</t>
  </si>
  <si>
    <t>31.12.2021</t>
  </si>
  <si>
    <t>«Հայաստանի պետական հետաքրքրությունների ֆոնդ» ՓԲԸ</t>
  </si>
  <si>
    <t>Շրջակա միջավայրի նախարարություն</t>
  </si>
  <si>
    <t>«Բարձրավոլտ էլեկտրացանցեր» ՓԲԸ *</t>
  </si>
  <si>
    <t>հավելված 5</t>
  </si>
  <si>
    <t>«Ստանդարտացման և չափագիտության ազգային մարմին» ՓԲԸ</t>
  </si>
  <si>
    <t>«Բանջարաբոստանային և տեխնիկական մշակաբույսերի գիտական կենտրոն» ՓԲԸ</t>
  </si>
  <si>
    <t>«Սննդամթերքի անվտանգության ոլորտի ռիսկերի գնահատման և վերլուծությունների կենտրոն» ՓԲԸ</t>
  </si>
  <si>
    <t>«Գյումրիի սելեկցիոն կայան» ՓԲԸ</t>
  </si>
  <si>
    <t>«Երկրագործության գիտական կենտրոն» ՓԲԸ</t>
  </si>
  <si>
    <t>Հայստանի արտահանման ապահովագրական գործակալություն ԱՓԲԸ</t>
  </si>
  <si>
    <t xml:space="preserve"> ՀՀ ԿԳՄՍ նախարարություն</t>
  </si>
  <si>
    <t>2021թ․ տարեկան</t>
  </si>
  <si>
    <t>«Գեղագիտության ազգային կենտրոն» ՓԲԸ</t>
  </si>
  <si>
    <t>«Դավիթ Համբարձումյանի անվան ջրացատկի օլիմպիական հերթափոխի մասնագիտացված մանկապատանեկան մարզադպրոց» ՓԲԸ</t>
  </si>
  <si>
    <t>«Կրթություն» թերթի խմբագրություն» ՓԲԸ</t>
  </si>
  <si>
    <t>«Երևանի հենակետային բժշկական քոլեջ» ՓԲԸ</t>
  </si>
  <si>
    <t>հավելված 7</t>
  </si>
  <si>
    <t>2021թ. տարեկան</t>
  </si>
  <si>
    <t>2021թ.</t>
  </si>
  <si>
    <t>01.01.21.-31.12.21.</t>
  </si>
  <si>
    <t>«Չարենցավանի հաստոցաշինական գործարան» ԲԲԸ</t>
  </si>
  <si>
    <t>«Գառնի֊Լեռ» ԳԱՄ» ԲԲԸ</t>
  </si>
  <si>
    <t>«Հայփոստ» ՓԲԸ</t>
  </si>
  <si>
    <t>100/%</t>
  </si>
  <si>
    <t>«Երևանի մաթեմատիկական մեքենաների գործարան» ՓԲԸ</t>
  </si>
  <si>
    <t>«Արմկոսմոս» ՓԲԸ</t>
  </si>
  <si>
    <t>01.01.2021-31.12.2021</t>
  </si>
  <si>
    <t>«ԱԻՍՄ»  ԲԲԸ</t>
  </si>
  <si>
    <t>«Հայաստանի հանրային հեռուստաընկերություն» ՓԲԸ *</t>
  </si>
  <si>
    <t>2021 թվականի տարեկան</t>
  </si>
  <si>
    <t>&lt;&lt; Ջրառ&gt;&gt; ՓԲԸ</t>
  </si>
  <si>
    <t>Հայջրմուղկոյուղի ՓԲԸ</t>
  </si>
  <si>
    <t>Լոռի-ջրմուղկոյուղի ՓԲԸ</t>
  </si>
  <si>
    <t>Շիրակ-ջրմուղկոյուղի ՓԲԸ</t>
  </si>
  <si>
    <t>01.01.2021-31.12.2021թ.</t>
  </si>
  <si>
    <t>&lt;&lt;Զարիշատ (Արամ) Մարտինի Մկրտչյանի անվան Արմավիրի ԲԿ&gt;&gt; ՓԲԸ</t>
  </si>
  <si>
    <t>Քեվօրք  և  Անիթա Փակումեանների  հիշատակի ,, Հիսուսի Մանուկներ,, ԱԿ ՓԲԸ</t>
  </si>
  <si>
    <t>ԱՐԱԳԱԾՈՏՆԻ ՄԱՐԶՊԵՏԱՐԱՆ</t>
  </si>
  <si>
    <t>տարեկան 2021թ</t>
  </si>
  <si>
    <t>«Կանթեղ շաբաթաթերթ» ՓԲԸ</t>
  </si>
  <si>
    <t>թվական</t>
  </si>
  <si>
    <t>տարեկան</t>
  </si>
  <si>
    <t>ԼՈՌՈՒ ՄԱՐԶՊԵՏԱՐԱՆ</t>
  </si>
  <si>
    <t>2021թ. տարի</t>
  </si>
  <si>
    <t>ՀԱՇՎԵՏՈՒ ԺԱՄԱՆԱԿԱՀԱՏՎԱԾԸ`  2021 ԹՎԱԿԱՆ</t>
  </si>
  <si>
    <t>«Գյումրու մոր և մանկան ավստրիական  հիվանդանոց» ՓԲԸ</t>
  </si>
  <si>
    <t>«Գյումրու հոգեկան առողջության կենտրոն» ՓԲԸ</t>
  </si>
  <si>
    <t>«Գյումրու թիվ 1 պոլիկլինիկա» ՓԲԸ</t>
  </si>
  <si>
    <t>«Գյումրու Ն.Ա.Մելիքյանի անվան թիվ 2 պոլիկլինիկա» ՓԲԸ</t>
  </si>
  <si>
    <t>«Գյումրու Վ.Աբաջյանի անվան ընտանեկան բժշկության կենտրոն» ՓԲԸ</t>
  </si>
  <si>
    <t>«Գյումրու Էնրիկո Մատտեի»անվան պոլիկլինիկա ՓԲԸ</t>
  </si>
  <si>
    <t>«Հայաստանի Հանրապետության «Բեռլին» պոլիկլինիկա» ՓԲԸ</t>
  </si>
  <si>
    <t>«Գյումրու շտապ  բուժական օգնության կայան» ՓԲԸ</t>
  </si>
  <si>
    <t>«Ախուրյանի բժշկական կենտրոն» ՓԲԸ</t>
  </si>
  <si>
    <t>«Մարալիկի առողջության կենտրոն» ՓԲԸ</t>
  </si>
  <si>
    <t>«Արթիկի բժշկական կենտրոն» ՓԲԸ</t>
  </si>
  <si>
    <t>«Արթիկի մոր ու մանկան առողջության պահպանման կենտրոն» ՓԲԸ</t>
  </si>
  <si>
    <t>«Ամասիայի առողջության կենտրոն» ՓԲԸ</t>
  </si>
  <si>
    <t>Սյունիքի  մարզպետարան</t>
  </si>
  <si>
    <t>2021թ. ՏԱՐԵԿԱՆ</t>
  </si>
  <si>
    <t>2021թ.տարեկան</t>
  </si>
  <si>
    <t>2021թ տարեկան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</si>
</sst>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\ _֏_-;\-* #,##0.00\ _֏_-;_-* &quot;-&quot;??\ _֏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8" formatCode="0.0"/>
    <numFmt numFmtId="169" formatCode="_-* #,##0.00_-;\-* #,##0.00_-;_-* &quot;-&quot;??_-;_-@_-"/>
    <numFmt numFmtId="170" formatCode="#,##0.0_);[Red]\(#,##0.0\)"/>
    <numFmt numFmtId="173" formatCode="0_);\(0\)"/>
  </numFmts>
  <fonts count="25" x14ac:knownFonts="1">
    <font>
      <sz val="11"/>
      <color theme="1"/>
      <name val="Calibri"/>
      <family val="2"/>
      <scheme val="minor"/>
    </font>
    <font>
      <sz val="12"/>
      <name val="Times Armenian"/>
    </font>
    <font>
      <sz val="9"/>
      <name val="GHEA Grapalat"/>
      <family val="3"/>
    </font>
    <font>
      <sz val="12"/>
      <name val="GHEA Grapalat"/>
      <family val="3"/>
    </font>
    <font>
      <b/>
      <sz val="8"/>
      <name val="GHEA Grapalat"/>
      <family val="3"/>
    </font>
    <font>
      <sz val="8"/>
      <name val="GHEA Grapalat"/>
      <family val="3"/>
    </font>
    <font>
      <u/>
      <sz val="16"/>
      <name val="GHEA Grapalat"/>
      <family val="3"/>
    </font>
    <font>
      <b/>
      <sz val="12"/>
      <name val="GHEA Grapalat"/>
      <family val="3"/>
    </font>
    <font>
      <sz val="10"/>
      <name val="GHEA Grapalat"/>
      <family val="3"/>
    </font>
    <font>
      <i/>
      <sz val="12"/>
      <name val="GHEA Grapalat"/>
      <family val="3"/>
    </font>
    <font>
      <b/>
      <sz val="9"/>
      <name val="GHEA Grapalat"/>
      <family val="3"/>
    </font>
    <font>
      <b/>
      <sz val="10"/>
      <name val="GHEA Grapalat"/>
      <family val="3"/>
    </font>
    <font>
      <sz val="14"/>
      <name val="GHEA Grapalat"/>
      <family val="3"/>
    </font>
    <font>
      <sz val="12"/>
      <name val="Times Armenian"/>
      <family val="1"/>
    </font>
    <font>
      <sz val="10"/>
      <name val="Arial"/>
      <family val="2"/>
      <charset val="204"/>
    </font>
    <font>
      <sz val="10"/>
      <name val="Arial Armenian"/>
      <family val="2"/>
    </font>
    <font>
      <sz val="9"/>
      <color indexed="8"/>
      <name val="Arial Armenian"/>
      <family val="2"/>
    </font>
    <font>
      <b/>
      <sz val="9"/>
      <name val="GHEA Grapalat"/>
      <family val="3"/>
      <charset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GHEA Grapalat"/>
      <family val="3"/>
    </font>
    <font>
      <sz val="9"/>
      <color theme="1"/>
      <name val="GHEA Grapalat"/>
      <family val="3"/>
    </font>
    <font>
      <sz val="9"/>
      <color rgb="FF000000"/>
      <name val="Times New Roman"/>
      <family val="1"/>
    </font>
    <font>
      <sz val="9"/>
      <color rgb="FFFF0000"/>
      <name val="GHEA Grapalat"/>
      <family val="3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3">
    <border>
      <left/>
      <right/>
      <top/>
      <bottom/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8">
    <xf numFmtId="0" fontId="0" fillId="0" borderId="0"/>
    <xf numFmtId="164" fontId="18" fillId="0" borderId="0" applyFont="0" applyFill="0" applyBorder="0" applyAlignment="0" applyProtection="0"/>
    <xf numFmtId="164" fontId="1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" fillId="0" borderId="0"/>
    <xf numFmtId="0" fontId="14" fillId="0" borderId="0"/>
    <xf numFmtId="0" fontId="15" fillId="0" borderId="0"/>
    <xf numFmtId="0" fontId="13" fillId="0" borderId="0"/>
    <xf numFmtId="0" fontId="13" fillId="0" borderId="0"/>
    <xf numFmtId="0" fontId="14" fillId="0" borderId="0"/>
    <xf numFmtId="0" fontId="20" fillId="0" borderId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6">
    <xf numFmtId="0" fontId="0" fillId="0" borderId="0" xfId="0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19" fillId="0" borderId="0" xfId="6" applyAlignment="1">
      <alignment vertical="center" wrapText="1"/>
    </xf>
    <xf numFmtId="0" fontId="3" fillId="0" borderId="0" xfId="0" applyFont="1" applyProtection="1"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3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top" wrapText="1"/>
      <protection locked="0" hidden="1"/>
    </xf>
    <xf numFmtId="0" fontId="12" fillId="2" borderId="0" xfId="0" applyFont="1" applyFill="1" applyProtection="1">
      <protection locked="0" hidden="1"/>
    </xf>
    <xf numFmtId="0" fontId="8" fillId="0" borderId="0" xfId="0" applyFont="1" applyFill="1" applyBorder="1" applyProtection="1">
      <protection locked="0" hidden="1"/>
    </xf>
    <xf numFmtId="0" fontId="8" fillId="0" borderId="0" xfId="0" applyFont="1" applyBorder="1" applyProtection="1">
      <protection locked="0" hidden="1"/>
    </xf>
    <xf numFmtId="0" fontId="3" fillId="0" borderId="0" xfId="0" applyFont="1" applyProtection="1">
      <protection locked="0" hidden="1"/>
    </xf>
    <xf numFmtId="0" fontId="11" fillId="0" borderId="0" xfId="0" applyFont="1" applyProtection="1">
      <protection locked="0" hidden="1"/>
    </xf>
    <xf numFmtId="0" fontId="8" fillId="0" borderId="0" xfId="0" applyFont="1" applyProtection="1">
      <protection locked="0" hidden="1"/>
    </xf>
    <xf numFmtId="0" fontId="3" fillId="3" borderId="0" xfId="0" applyFont="1" applyFill="1" applyProtection="1">
      <protection locked="0" hidden="1"/>
    </xf>
    <xf numFmtId="0" fontId="8" fillId="2" borderId="0" xfId="0" applyFont="1" applyFill="1" applyProtection="1">
      <protection locked="0" hidden="1"/>
    </xf>
    <xf numFmtId="0" fontId="3" fillId="0" borderId="0" xfId="0" applyFont="1" applyFill="1" applyProtection="1">
      <protection locked="0"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9" fillId="2" borderId="3" xfId="0" applyFont="1" applyFill="1" applyBorder="1" applyAlignment="1" applyProtection="1">
      <alignment horizontal="center" vertical="center"/>
      <protection hidden="1"/>
    </xf>
    <xf numFmtId="0" fontId="9" fillId="2" borderId="4" xfId="0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 applyProtection="1">
      <alignment horizontal="center" vertical="center"/>
      <protection hidden="1"/>
    </xf>
    <xf numFmtId="0" fontId="9" fillId="2" borderId="6" xfId="0" applyFont="1" applyFill="1" applyBorder="1" applyAlignment="1" applyProtection="1">
      <alignment horizontal="center" vertical="center"/>
      <protection hidden="1"/>
    </xf>
    <xf numFmtId="0" fontId="9" fillId="2" borderId="7" xfId="0" applyFont="1" applyFill="1" applyBorder="1" applyAlignment="1" applyProtection="1">
      <alignment horizontal="center" vertical="center"/>
      <protection hidden="1"/>
    </xf>
    <xf numFmtId="0" fontId="9" fillId="2" borderId="8" xfId="0" applyFont="1" applyFill="1" applyBorder="1" applyAlignment="1" applyProtection="1">
      <alignment horizontal="center" vertical="center"/>
      <protection hidden="1"/>
    </xf>
    <xf numFmtId="0" fontId="9" fillId="0" borderId="0" xfId="0" applyFont="1" applyProtection="1">
      <protection hidden="1"/>
    </xf>
    <xf numFmtId="49" fontId="2" fillId="0" borderId="9" xfId="0" applyNumberFormat="1" applyFont="1" applyBorder="1" applyAlignment="1" applyProtection="1">
      <alignment horizontal="center" vertical="center"/>
      <protection locked="0" hidden="1"/>
    </xf>
    <xf numFmtId="0" fontId="5" fillId="0" borderId="10" xfId="0" applyFont="1" applyBorder="1" applyAlignment="1" applyProtection="1">
      <alignment horizontal="center" vertical="center"/>
      <protection locked="0" hidden="1"/>
    </xf>
    <xf numFmtId="165" fontId="2" fillId="2" borderId="10" xfId="0" applyNumberFormat="1" applyFont="1" applyFill="1" applyBorder="1" applyAlignment="1" applyProtection="1">
      <alignment horizontal="center" vertical="center" wrapText="1"/>
      <protection hidden="1"/>
    </xf>
    <xf numFmtId="165" fontId="9" fillId="0" borderId="0" xfId="0" applyNumberFormat="1" applyFont="1" applyProtection="1">
      <protection hidden="1"/>
    </xf>
    <xf numFmtId="165" fontId="3" fillId="0" borderId="0" xfId="0" applyNumberFormat="1" applyFont="1" applyProtection="1">
      <protection hidden="1"/>
    </xf>
    <xf numFmtId="0" fontId="2" fillId="0" borderId="11" xfId="0" applyFont="1" applyBorder="1" applyAlignment="1" applyProtection="1">
      <alignment horizontal="left" vertical="center" wrapText="1"/>
      <protection locked="0" hidden="1"/>
    </xf>
    <xf numFmtId="165" fontId="2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49" fontId="2" fillId="0" borderId="10" xfId="0" applyNumberFormat="1" applyFont="1" applyBorder="1" applyAlignment="1" applyProtection="1">
      <alignment vertical="center"/>
      <protection locked="0" hidden="1"/>
    </xf>
    <xf numFmtId="49" fontId="2" fillId="0" borderId="10" xfId="0" applyNumberFormat="1" applyFont="1" applyBorder="1" applyAlignment="1" applyProtection="1">
      <alignment horizontal="center" vertical="center"/>
      <protection locked="0" hidden="1"/>
    </xf>
    <xf numFmtId="0" fontId="2" fillId="0" borderId="10" xfId="0" applyFont="1" applyBorder="1" applyAlignment="1" applyProtection="1">
      <alignment horizontal="left" vertical="center" wrapText="1"/>
      <protection locked="0" hidden="1"/>
    </xf>
    <xf numFmtId="49" fontId="2" fillId="0" borderId="12" xfId="0" applyNumberFormat="1" applyFont="1" applyBorder="1" applyAlignment="1" applyProtection="1">
      <alignment horizontal="center" vertical="center"/>
      <protection locked="0" hidden="1"/>
    </xf>
    <xf numFmtId="0" fontId="2" fillId="0" borderId="12" xfId="0" applyFont="1" applyBorder="1" applyAlignment="1" applyProtection="1">
      <alignment horizontal="left" vertical="center" wrapText="1"/>
      <protection locked="0" hidden="1"/>
    </xf>
    <xf numFmtId="49" fontId="2" fillId="0" borderId="12" xfId="0" applyNumberFormat="1" applyFont="1" applyBorder="1" applyAlignment="1" applyProtection="1">
      <alignment vertical="center"/>
      <protection locked="0" hidden="1"/>
    </xf>
    <xf numFmtId="165" fontId="2" fillId="3" borderId="12" xfId="0" applyNumberFormat="1" applyFont="1" applyFill="1" applyBorder="1" applyAlignment="1" applyProtection="1">
      <alignment horizontal="center" vertical="center" wrapText="1"/>
      <protection locked="0" hidden="1"/>
    </xf>
    <xf numFmtId="165" fontId="2" fillId="2" borderId="12" xfId="0" applyNumberFormat="1" applyFont="1" applyFill="1" applyBorder="1" applyAlignment="1" applyProtection="1">
      <alignment horizontal="center" vertical="center" wrapText="1"/>
      <protection hidden="1"/>
    </xf>
    <xf numFmtId="49" fontId="5" fillId="0" borderId="13" xfId="0" applyNumberFormat="1" applyFont="1" applyBorder="1" applyAlignment="1" applyProtection="1">
      <alignment horizontal="center" vertical="center"/>
      <protection locked="0" hidden="1"/>
    </xf>
    <xf numFmtId="0" fontId="7" fillId="0" borderId="14" xfId="0" applyFont="1" applyBorder="1" applyAlignment="1" applyProtection="1">
      <alignment horizontal="left"/>
      <protection locked="0" hidden="1"/>
    </xf>
    <xf numFmtId="0" fontId="2" fillId="0" borderId="14" xfId="0" applyFont="1" applyBorder="1" applyAlignment="1" applyProtection="1">
      <alignment horizontal="center" vertical="justify"/>
      <protection locked="0" hidden="1"/>
    </xf>
    <xf numFmtId="165" fontId="10" fillId="0" borderId="14" xfId="0" applyNumberFormat="1" applyFont="1" applyBorder="1" applyAlignment="1" applyProtection="1">
      <alignment horizontal="left" vertical="center"/>
      <protection locked="0" hidden="1"/>
    </xf>
    <xf numFmtId="165" fontId="10" fillId="3" borderId="14" xfId="0" applyNumberFormat="1" applyFont="1" applyFill="1" applyBorder="1" applyAlignment="1" applyProtection="1">
      <alignment horizontal="center" vertical="center"/>
      <protection locked="0" hidden="1"/>
    </xf>
    <xf numFmtId="165" fontId="10" fillId="2" borderId="14" xfId="0" applyNumberFormat="1" applyFont="1" applyFill="1" applyBorder="1" applyAlignment="1" applyProtection="1">
      <alignment horizontal="center" vertical="center"/>
      <protection hidden="1"/>
    </xf>
    <xf numFmtId="165" fontId="10" fillId="2" borderId="15" xfId="0" applyNumberFormat="1" applyFont="1" applyFill="1" applyBorder="1" applyAlignment="1" applyProtection="1">
      <alignment horizontal="center" vertical="center"/>
      <protection hidden="1"/>
    </xf>
    <xf numFmtId="0" fontId="5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4" fillId="3" borderId="0" xfId="0" applyFont="1" applyFill="1" applyProtection="1">
      <protection hidden="1"/>
    </xf>
    <xf numFmtId="0" fontId="2" fillId="0" borderId="0" xfId="0" applyFont="1" applyProtection="1">
      <protection hidden="1"/>
    </xf>
    <xf numFmtId="0" fontId="12" fillId="0" borderId="0" xfId="0" applyFont="1" applyAlignment="1" applyProtection="1">
      <alignment wrapText="1"/>
      <protection hidden="1"/>
    </xf>
    <xf numFmtId="0" fontId="12" fillId="3" borderId="0" xfId="0" applyFont="1" applyFill="1" applyAlignment="1" applyProtection="1">
      <alignment wrapText="1"/>
      <protection hidden="1"/>
    </xf>
    <xf numFmtId="0" fontId="2" fillId="0" borderId="0" xfId="0" applyFont="1" applyBorder="1" applyAlignment="1" applyProtection="1">
      <alignment horizontal="left" vertical="center" wrapText="1"/>
      <protection hidden="1"/>
    </xf>
    <xf numFmtId="0" fontId="3" fillId="3" borderId="0" xfId="0" applyFont="1" applyFill="1" applyProtection="1">
      <protection hidden="1"/>
    </xf>
    <xf numFmtId="0" fontId="3" fillId="0" borderId="0" xfId="0" applyFont="1" applyBorder="1" applyProtection="1">
      <protection hidden="1"/>
    </xf>
    <xf numFmtId="0" fontId="3" fillId="3" borderId="0" xfId="0" applyFont="1" applyFill="1" applyBorder="1" applyProtection="1">
      <protection hidden="1"/>
    </xf>
    <xf numFmtId="165" fontId="2" fillId="3" borderId="0" xfId="0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0" applyNumberFormat="1" applyFont="1" applyBorder="1" applyProtection="1">
      <protection hidden="1"/>
    </xf>
    <xf numFmtId="165" fontId="10" fillId="0" borderId="14" xfId="0" applyNumberFormat="1" applyFont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alignment horizontal="center" vertical="top" wrapText="1"/>
      <protection locked="0"/>
    </xf>
    <xf numFmtId="0" fontId="12" fillId="2" borderId="0" xfId="0" applyFont="1" applyFill="1" applyProtection="1">
      <protection locked="0"/>
    </xf>
    <xf numFmtId="0" fontId="3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3" borderId="0" xfId="0" applyFont="1" applyFill="1" applyProtection="1">
      <protection locked="0"/>
    </xf>
    <xf numFmtId="0" fontId="8" fillId="2" borderId="0" xfId="0" applyFont="1" applyFill="1" applyProtection="1"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left" vertical="center" wrapText="1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165" fontId="2" fillId="3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vertical="center"/>
      <protection locked="0"/>
    </xf>
    <xf numFmtId="165" fontId="2" fillId="3" borderId="12" xfId="0" applyNumberFormat="1" applyFont="1" applyFill="1" applyBorder="1" applyAlignment="1" applyProtection="1">
      <alignment horizontal="center" vertical="center" wrapText="1"/>
      <protection locked="0"/>
    </xf>
    <xf numFmtId="166" fontId="12" fillId="0" borderId="0" xfId="1" applyNumberFormat="1" applyFont="1" applyAlignment="1" applyProtection="1">
      <alignment wrapText="1"/>
      <protection hidden="1"/>
    </xf>
    <xf numFmtId="166" fontId="3" fillId="0" borderId="0" xfId="1" applyNumberFormat="1" applyFont="1" applyProtection="1">
      <protection hidden="1"/>
    </xf>
    <xf numFmtId="0" fontId="2" fillId="0" borderId="10" xfId="0" applyFont="1" applyBorder="1" applyAlignment="1" applyProtection="1">
      <alignment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8" fillId="0" borderId="0" xfId="0" applyFont="1" applyAlignment="1" applyProtection="1">
      <alignment horizontal="center" vertical="top" wrapText="1"/>
      <protection locked="0"/>
    </xf>
    <xf numFmtId="0" fontId="2" fillId="0" borderId="16" xfId="0" applyFont="1" applyBorder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hidden="1"/>
    </xf>
    <xf numFmtId="165" fontId="2" fillId="3" borderId="0" xfId="0" applyNumberFormat="1" applyFont="1" applyFill="1" applyAlignment="1" applyProtection="1">
      <alignment horizontal="center" vertical="center" wrapText="1"/>
      <protection hidden="1"/>
    </xf>
    <xf numFmtId="0" fontId="22" fillId="0" borderId="42" xfId="0" applyFont="1" applyBorder="1" applyAlignment="1" applyProtection="1">
      <alignment horizontal="center" vertical="center" wrapText="1"/>
      <protection locked="0"/>
    </xf>
    <xf numFmtId="166" fontId="12" fillId="0" borderId="0" xfId="2" applyNumberFormat="1" applyFont="1" applyAlignment="1" applyProtection="1">
      <alignment wrapText="1"/>
      <protection hidden="1"/>
    </xf>
    <xf numFmtId="166" fontId="3" fillId="0" borderId="0" xfId="2" applyNumberFormat="1" applyFont="1" applyProtection="1">
      <protection hidden="1"/>
    </xf>
    <xf numFmtId="0" fontId="8" fillId="0" borderId="0" xfId="0" applyFont="1" applyFill="1" applyBorder="1" applyProtection="1">
      <protection locked="0"/>
    </xf>
    <xf numFmtId="0" fontId="8" fillId="0" borderId="0" xfId="0" applyFont="1" applyBorder="1" applyProtection="1">
      <protection locked="0"/>
    </xf>
    <xf numFmtId="0" fontId="3" fillId="0" borderId="0" xfId="0" applyFont="1" applyFill="1" applyProtection="1">
      <protection locked="0"/>
    </xf>
    <xf numFmtId="49" fontId="2" fillId="0" borderId="10" xfId="0" applyNumberFormat="1" applyFont="1" applyBorder="1" applyAlignment="1" applyProtection="1">
      <alignment vertical="center"/>
      <protection locked="0"/>
    </xf>
    <xf numFmtId="49" fontId="5" fillId="0" borderId="13" xfId="0" applyNumberFormat="1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center" vertical="justify"/>
      <protection locked="0"/>
    </xf>
    <xf numFmtId="165" fontId="10" fillId="3" borderId="14" xfId="0" applyNumberFormat="1" applyFont="1" applyFill="1" applyBorder="1" applyAlignment="1" applyProtection="1">
      <alignment horizontal="center" vertical="center"/>
      <protection locked="0"/>
    </xf>
    <xf numFmtId="170" fontId="16" fillId="0" borderId="17" xfId="1" applyNumberFormat="1" applyFont="1" applyFill="1" applyBorder="1" applyAlignment="1" applyProtection="1">
      <alignment horizontal="right" vertical="center" wrapText="1"/>
      <protection locked="0"/>
    </xf>
    <xf numFmtId="165" fontId="10" fillId="3" borderId="10" xfId="0" applyNumberFormat="1" applyFont="1" applyFill="1" applyBorder="1" applyAlignment="1" applyProtection="1">
      <alignment horizontal="center" vertical="center"/>
      <protection locked="0" hidden="1"/>
    </xf>
    <xf numFmtId="165" fontId="2" fillId="3" borderId="10" xfId="0" applyNumberFormat="1" applyFont="1" applyFill="1" applyBorder="1" applyAlignment="1" applyProtection="1">
      <alignment horizontal="center" vertical="center"/>
      <protection locked="0" hidden="1"/>
    </xf>
    <xf numFmtId="165" fontId="17" fillId="3" borderId="10" xfId="0" applyNumberFormat="1" applyFont="1" applyFill="1" applyBorder="1" applyAlignment="1" applyProtection="1">
      <alignment horizontal="center" vertical="center"/>
      <protection locked="0" hidden="1"/>
    </xf>
    <xf numFmtId="168" fontId="23" fillId="4" borderId="42" xfId="0" applyNumberFormat="1" applyFont="1" applyFill="1" applyBorder="1" applyAlignment="1" applyProtection="1">
      <alignment vertical="center" wrapText="1"/>
      <protection locked="0"/>
    </xf>
    <xf numFmtId="165" fontId="10" fillId="0" borderId="14" xfId="0" applyNumberFormat="1" applyFont="1" applyBorder="1" applyAlignment="1" applyProtection="1">
      <alignment horizontal="left" vertical="center"/>
      <protection locked="0"/>
    </xf>
    <xf numFmtId="0" fontId="11" fillId="0" borderId="0" xfId="0" applyFont="1" applyBorder="1" applyProtection="1">
      <protection locked="0" hidden="1"/>
    </xf>
    <xf numFmtId="0" fontId="19" fillId="0" borderId="0" xfId="6"/>
    <xf numFmtId="165" fontId="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right" wrapText="1"/>
      <protection hidden="1"/>
    </xf>
    <xf numFmtId="0" fontId="3" fillId="0" borderId="0" xfId="0" applyFont="1" applyAlignment="1" applyProtection="1">
      <alignment horizontal="right" wrapText="1"/>
      <protection locked="0" hidden="1"/>
    </xf>
    <xf numFmtId="0" fontId="3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right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top" wrapText="1"/>
      <protection locked="0" hidden="1"/>
    </xf>
    <xf numFmtId="0" fontId="8" fillId="2" borderId="23" xfId="0" applyFont="1" applyFill="1" applyBorder="1" applyAlignment="1" applyProtection="1">
      <alignment horizontal="center" vertical="center"/>
      <protection hidden="1"/>
    </xf>
    <xf numFmtId="0" fontId="0" fillId="2" borderId="24" xfId="0" applyFill="1" applyBorder="1" applyProtection="1"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0" fillId="2" borderId="18" xfId="0" applyFill="1" applyBorder="1" applyProtection="1">
      <protection hidden="1"/>
    </xf>
    <xf numFmtId="0" fontId="8" fillId="2" borderId="25" xfId="0" applyFont="1" applyFill="1" applyBorder="1" applyAlignment="1" applyProtection="1">
      <alignment horizontal="center" vertical="center" textRotation="90" wrapText="1"/>
      <protection hidden="1"/>
    </xf>
    <xf numFmtId="0" fontId="8" fillId="2" borderId="26" xfId="0" applyFont="1" applyFill="1" applyBorder="1" applyAlignment="1" applyProtection="1">
      <alignment horizontal="center" vertical="center" textRotation="90" wrapText="1"/>
      <protection hidden="1"/>
    </xf>
    <xf numFmtId="0" fontId="8" fillId="2" borderId="27" xfId="0" applyFont="1" applyFill="1" applyBorder="1" applyAlignment="1" applyProtection="1">
      <alignment horizontal="center" vertical="center" textRotation="90" wrapText="1"/>
      <protection hidden="1"/>
    </xf>
    <xf numFmtId="0" fontId="8" fillId="2" borderId="35" xfId="0" applyFont="1" applyFill="1" applyBorder="1" applyAlignment="1" applyProtection="1">
      <alignment horizontal="center" vertical="center" textRotation="90" wrapText="1"/>
      <protection hidden="1"/>
    </xf>
    <xf numFmtId="0" fontId="8" fillId="2" borderId="36" xfId="0" applyFont="1" applyFill="1" applyBorder="1" applyAlignment="1" applyProtection="1">
      <alignment horizontal="center" vertical="center" textRotation="90" wrapText="1"/>
      <protection hidden="1"/>
    </xf>
    <xf numFmtId="0" fontId="8" fillId="2" borderId="37" xfId="0" applyFont="1" applyFill="1" applyBorder="1" applyAlignment="1" applyProtection="1">
      <alignment horizontal="center" vertical="center" textRotation="90" wrapText="1"/>
      <protection hidden="1"/>
    </xf>
    <xf numFmtId="0" fontId="8" fillId="2" borderId="38" xfId="0" applyFont="1" applyFill="1" applyBorder="1" applyAlignment="1" applyProtection="1">
      <alignment horizontal="center" vertical="center" textRotation="90" wrapText="1"/>
      <protection hidden="1"/>
    </xf>
    <xf numFmtId="0" fontId="8" fillId="2" borderId="19" xfId="0" applyFont="1" applyFill="1" applyBorder="1" applyAlignment="1" applyProtection="1">
      <alignment horizontal="center" vertical="center" textRotation="90" wrapText="1"/>
      <protection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hidden="1"/>
    </xf>
    <xf numFmtId="0" fontId="8" fillId="2" borderId="39" xfId="0" applyFont="1" applyFill="1" applyBorder="1" applyAlignment="1" applyProtection="1">
      <alignment horizontal="center" vertical="center" textRotation="90" wrapText="1"/>
      <protection hidden="1"/>
    </xf>
    <xf numFmtId="0" fontId="8" fillId="2" borderId="5" xfId="0" applyFont="1" applyFill="1" applyBorder="1" applyAlignment="1" applyProtection="1">
      <alignment horizontal="center" vertical="center" textRotation="90" wrapText="1"/>
      <protection hidden="1"/>
    </xf>
    <xf numFmtId="0" fontId="0" fillId="2" borderId="19" xfId="0" applyFill="1" applyBorder="1" applyProtection="1">
      <protection hidden="1"/>
    </xf>
    <xf numFmtId="0" fontId="8" fillId="2" borderId="20" xfId="0" applyFont="1" applyFill="1" applyBorder="1" applyAlignment="1" applyProtection="1">
      <alignment horizontal="center" vertical="center" wrapText="1"/>
      <protection hidden="1"/>
    </xf>
    <xf numFmtId="0" fontId="8" fillId="2" borderId="21" xfId="0" applyFont="1" applyFill="1" applyBorder="1" applyAlignment="1" applyProtection="1">
      <alignment horizontal="center" vertical="center" wrapText="1"/>
      <protection hidden="1"/>
    </xf>
    <xf numFmtId="0" fontId="8" fillId="2" borderId="22" xfId="0" applyFont="1" applyFill="1" applyBorder="1" applyAlignment="1" applyProtection="1">
      <alignment horizontal="center" vertical="center" wrapText="1"/>
      <protection hidden="1"/>
    </xf>
    <xf numFmtId="0" fontId="8" fillId="2" borderId="28" xfId="0" applyFont="1" applyFill="1" applyBorder="1" applyAlignment="1" applyProtection="1">
      <alignment horizontal="center" vertical="center" wrapText="1"/>
      <protection hidden="1"/>
    </xf>
    <xf numFmtId="0" fontId="8" fillId="2" borderId="29" xfId="0" applyFont="1" applyFill="1" applyBorder="1" applyAlignment="1" applyProtection="1">
      <alignment horizontal="center" vertical="center" wrapText="1"/>
      <protection hidden="1"/>
    </xf>
    <xf numFmtId="0" fontId="8" fillId="2" borderId="30" xfId="0" applyFont="1" applyFill="1" applyBorder="1" applyAlignment="1" applyProtection="1">
      <alignment horizontal="center" vertical="center" wrapText="1"/>
      <protection hidden="1"/>
    </xf>
    <xf numFmtId="0" fontId="8" fillId="2" borderId="6" xfId="0" applyFont="1" applyFill="1" applyBorder="1" applyAlignment="1" applyProtection="1">
      <alignment horizontal="center" vertical="center" textRotation="90" wrapText="1"/>
      <protection hidden="1"/>
    </xf>
    <xf numFmtId="0" fontId="0" fillId="2" borderId="31" xfId="0" applyFill="1" applyBorder="1" applyProtection="1">
      <protection hidden="1"/>
    </xf>
    <xf numFmtId="0" fontId="0" fillId="2" borderId="32" xfId="0" applyFill="1" applyBorder="1" applyProtection="1">
      <protection hidden="1"/>
    </xf>
    <xf numFmtId="0" fontId="8" fillId="2" borderId="33" xfId="0" applyFont="1" applyFill="1" applyBorder="1" applyAlignment="1" applyProtection="1">
      <alignment horizontal="center" vertical="center" textRotation="90" wrapText="1"/>
      <protection hidden="1"/>
    </xf>
    <xf numFmtId="0" fontId="8" fillId="2" borderId="4" xfId="0" applyFont="1" applyFill="1" applyBorder="1" applyAlignment="1" applyProtection="1">
      <alignment horizontal="center" vertical="center" textRotation="90" wrapText="1"/>
      <protection hidden="1"/>
    </xf>
    <xf numFmtId="0" fontId="8" fillId="2" borderId="2" xfId="0" applyFont="1" applyFill="1" applyBorder="1" applyAlignment="1" applyProtection="1">
      <alignment horizontal="center" vertical="center" textRotation="90" wrapText="1"/>
      <protection hidden="1"/>
    </xf>
    <xf numFmtId="0" fontId="8" fillId="2" borderId="34" xfId="0" applyFont="1" applyFill="1" applyBorder="1" applyAlignment="1" applyProtection="1">
      <alignment horizontal="center" vertical="center" textRotation="90" wrapText="1"/>
      <protection hidden="1"/>
    </xf>
    <xf numFmtId="0" fontId="8" fillId="2" borderId="31" xfId="0" applyFont="1" applyFill="1" applyBorder="1" applyAlignment="1" applyProtection="1">
      <alignment horizontal="center" vertical="center" textRotation="90" wrapText="1"/>
      <protection hidden="1"/>
    </xf>
    <xf numFmtId="0" fontId="8" fillId="2" borderId="32" xfId="0" applyFont="1" applyFill="1" applyBorder="1" applyAlignment="1" applyProtection="1">
      <alignment horizontal="center" vertical="center" textRotation="90" wrapText="1"/>
      <protection hidden="1"/>
    </xf>
    <xf numFmtId="0" fontId="11" fillId="0" borderId="0" xfId="0" applyFont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right" wrapText="1"/>
      <protection locked="0" hidden="1"/>
    </xf>
    <xf numFmtId="0" fontId="0" fillId="2" borderId="24" xfId="0" applyFill="1" applyBorder="1" applyAlignment="1" applyProtection="1">
      <protection hidden="1"/>
    </xf>
    <xf numFmtId="0" fontId="0" fillId="2" borderId="18" xfId="0" applyFill="1" applyBorder="1" applyAlignment="1" applyProtection="1">
      <protection hidden="1"/>
    </xf>
    <xf numFmtId="0" fontId="0" fillId="2" borderId="19" xfId="0" applyFill="1" applyBorder="1" applyAlignment="1" applyProtection="1">
      <protection hidden="1"/>
    </xf>
    <xf numFmtId="0" fontId="0" fillId="2" borderId="31" xfId="0" applyFill="1" applyBorder="1" applyAlignment="1" applyProtection="1">
      <protection hidden="1"/>
    </xf>
    <xf numFmtId="0" fontId="0" fillId="2" borderId="32" xfId="0" applyFill="1" applyBorder="1" applyAlignment="1" applyProtection="1">
      <protection hidden="1"/>
    </xf>
    <xf numFmtId="0" fontId="11" fillId="0" borderId="0" xfId="0" applyFont="1" applyBorder="1" applyAlignment="1" applyProtection="1">
      <alignment horizontal="center" vertical="top" wrapText="1"/>
      <protection locked="0"/>
    </xf>
    <xf numFmtId="0" fontId="3" fillId="0" borderId="0" xfId="0" applyFont="1" applyAlignment="1" applyProtection="1">
      <alignment horizontal="right" wrapText="1"/>
      <protection locked="0"/>
    </xf>
    <xf numFmtId="14" fontId="3" fillId="0" borderId="0" xfId="0" applyNumberFormat="1" applyFont="1" applyProtection="1">
      <protection locked="0" hidden="1"/>
    </xf>
    <xf numFmtId="165" fontId="24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165" fontId="24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Protection="1">
      <protection locked="0"/>
    </xf>
    <xf numFmtId="0" fontId="8" fillId="2" borderId="6" xfId="7" applyFont="1" applyFill="1" applyBorder="1" applyAlignment="1" applyProtection="1">
      <alignment horizontal="center" vertical="center" textRotation="90" wrapText="1"/>
      <protection hidden="1"/>
    </xf>
    <xf numFmtId="0" fontId="1" fillId="2" borderId="31" xfId="7" applyFill="1" applyBorder="1" applyProtection="1">
      <protection hidden="1"/>
    </xf>
    <xf numFmtId="0" fontId="1" fillId="0" borderId="0" xfId="7"/>
    <xf numFmtId="0" fontId="3" fillId="0" borderId="0" xfId="7" applyFont="1" applyProtection="1">
      <protection hidden="1"/>
    </xf>
    <xf numFmtId="0" fontId="3" fillId="0" borderId="0" xfId="7" applyFont="1" applyFill="1" applyProtection="1">
      <protection hidden="1"/>
    </xf>
    <xf numFmtId="0" fontId="3" fillId="0" borderId="0" xfId="7" applyFont="1" applyBorder="1" applyProtection="1">
      <protection hidden="1"/>
    </xf>
    <xf numFmtId="0" fontId="3" fillId="0" borderId="0" xfId="7" applyFont="1" applyAlignment="1" applyProtection="1">
      <alignment horizontal="right" wrapText="1"/>
      <protection hidden="1"/>
    </xf>
    <xf numFmtId="0" fontId="9" fillId="2" borderId="3" xfId="7" applyFont="1" applyFill="1" applyBorder="1" applyAlignment="1" applyProtection="1">
      <alignment horizontal="center" vertical="center"/>
      <protection hidden="1"/>
    </xf>
    <xf numFmtId="0" fontId="5" fillId="0" borderId="0" xfId="7" applyFont="1" applyProtection="1">
      <protection hidden="1"/>
    </xf>
    <xf numFmtId="0" fontId="4" fillId="0" borderId="0" xfId="7" applyFont="1" applyProtection="1">
      <protection hidden="1"/>
    </xf>
    <xf numFmtId="0" fontId="4" fillId="3" borderId="0" xfId="7" applyFont="1" applyFill="1" applyProtection="1">
      <protection hidden="1"/>
    </xf>
    <xf numFmtId="0" fontId="2" fillId="0" borderId="0" xfId="7" applyFont="1" applyProtection="1">
      <protection hidden="1"/>
    </xf>
    <xf numFmtId="0" fontId="12" fillId="0" borderId="0" xfId="7" applyFont="1" applyAlignment="1" applyProtection="1">
      <alignment wrapText="1"/>
      <protection hidden="1"/>
    </xf>
    <xf numFmtId="0" fontId="12" fillId="3" borderId="0" xfId="7" applyFont="1" applyFill="1" applyAlignment="1" applyProtection="1">
      <alignment wrapText="1"/>
      <protection hidden="1"/>
    </xf>
    <xf numFmtId="0" fontId="2" fillId="0" borderId="0" xfId="7" applyFont="1" applyBorder="1" applyAlignment="1" applyProtection="1">
      <alignment horizontal="left" vertical="center" wrapText="1"/>
      <protection hidden="1"/>
    </xf>
    <xf numFmtId="0" fontId="3" fillId="3" borderId="0" xfId="7" applyFont="1" applyFill="1" applyBorder="1" applyProtection="1">
      <protection hidden="1"/>
    </xf>
    <xf numFmtId="0" fontId="2" fillId="0" borderId="10" xfId="7" applyFont="1" applyBorder="1" applyAlignment="1" applyProtection="1">
      <alignment vertical="center" wrapText="1"/>
      <protection locked="0"/>
    </xf>
    <xf numFmtId="0" fontId="6" fillId="0" borderId="0" xfId="7" applyFont="1" applyFill="1" applyAlignment="1" applyProtection="1">
      <alignment horizontal="center" vertical="center" wrapText="1"/>
      <protection hidden="1"/>
    </xf>
    <xf numFmtId="0" fontId="7" fillId="0" borderId="0" xfId="7" applyFont="1" applyFill="1" applyAlignment="1" applyProtection="1">
      <alignment horizontal="center" vertical="center" wrapText="1"/>
      <protection hidden="1"/>
    </xf>
    <xf numFmtId="0" fontId="9" fillId="2" borderId="4" xfId="7" applyFont="1" applyFill="1" applyBorder="1" applyAlignment="1" applyProtection="1">
      <alignment horizontal="center" vertical="center"/>
      <protection hidden="1"/>
    </xf>
    <xf numFmtId="0" fontId="9" fillId="2" borderId="5" xfId="7" applyFont="1" applyFill="1" applyBorder="1" applyAlignment="1" applyProtection="1">
      <alignment horizontal="center" vertical="center"/>
      <protection hidden="1"/>
    </xf>
    <xf numFmtId="0" fontId="9" fillId="2" borderId="6" xfId="7" applyFont="1" applyFill="1" applyBorder="1" applyAlignment="1" applyProtection="1">
      <alignment horizontal="center" vertical="center"/>
      <protection hidden="1"/>
    </xf>
    <xf numFmtId="0" fontId="9" fillId="2" borderId="7" xfId="7" applyFont="1" applyFill="1" applyBorder="1" applyAlignment="1" applyProtection="1">
      <alignment horizontal="center" vertical="center"/>
      <protection hidden="1"/>
    </xf>
    <xf numFmtId="0" fontId="9" fillId="2" borderId="8" xfId="7" applyFont="1" applyFill="1" applyBorder="1" applyAlignment="1" applyProtection="1">
      <alignment horizontal="center" vertical="center"/>
      <protection hidden="1"/>
    </xf>
    <xf numFmtId="0" fontId="9" fillId="0" borderId="0" xfId="7" applyFont="1" applyProtection="1">
      <protection hidden="1"/>
    </xf>
    <xf numFmtId="165" fontId="2" fillId="2" borderId="10" xfId="7" applyNumberFormat="1" applyFont="1" applyFill="1" applyBorder="1" applyAlignment="1" applyProtection="1">
      <alignment horizontal="center" vertical="center" wrapText="1"/>
      <protection hidden="1"/>
    </xf>
    <xf numFmtId="165" fontId="9" fillId="0" borderId="0" xfId="7" applyNumberFormat="1" applyFont="1" applyProtection="1">
      <protection hidden="1"/>
    </xf>
    <xf numFmtId="165" fontId="3" fillId="0" borderId="0" xfId="7" applyNumberFormat="1" applyFont="1" applyProtection="1">
      <protection hidden="1"/>
    </xf>
    <xf numFmtId="165" fontId="2" fillId="2" borderId="12" xfId="7" applyNumberFormat="1" applyFont="1" applyFill="1" applyBorder="1" applyAlignment="1" applyProtection="1">
      <alignment horizontal="center" vertical="center" wrapText="1"/>
      <protection hidden="1"/>
    </xf>
    <xf numFmtId="165" fontId="10" fillId="2" borderId="14" xfId="7" applyNumberFormat="1" applyFont="1" applyFill="1" applyBorder="1" applyAlignment="1" applyProtection="1">
      <alignment horizontal="center" vertical="center"/>
      <protection hidden="1"/>
    </xf>
    <xf numFmtId="165" fontId="10" fillId="2" borderId="15" xfId="7" applyNumberFormat="1" applyFont="1" applyFill="1" applyBorder="1" applyAlignment="1" applyProtection="1">
      <alignment horizontal="center" vertical="center"/>
      <protection hidden="1"/>
    </xf>
    <xf numFmtId="166" fontId="12" fillId="0" borderId="0" xfId="4" applyNumberFormat="1" applyFont="1" applyAlignment="1" applyProtection="1">
      <alignment wrapText="1"/>
      <protection hidden="1"/>
    </xf>
    <xf numFmtId="166" fontId="3" fillId="0" borderId="0" xfId="4" applyNumberFormat="1" applyFont="1" applyProtection="1">
      <protection hidden="1"/>
    </xf>
    <xf numFmtId="165" fontId="2" fillId="3" borderId="0" xfId="7" applyNumberFormat="1" applyFont="1" applyFill="1" applyBorder="1" applyAlignment="1" applyProtection="1">
      <alignment horizontal="center" vertical="center" wrapText="1"/>
      <protection hidden="1"/>
    </xf>
    <xf numFmtId="165" fontId="3" fillId="0" borderId="0" xfId="7" applyNumberFormat="1" applyFont="1" applyBorder="1" applyProtection="1">
      <protection hidden="1"/>
    </xf>
    <xf numFmtId="0" fontId="3" fillId="3" borderId="0" xfId="7" applyFont="1" applyFill="1" applyProtection="1">
      <protection locked="0" hidden="1"/>
    </xf>
    <xf numFmtId="0" fontId="8" fillId="0" borderId="0" xfId="7" applyFont="1" applyBorder="1" applyAlignment="1" applyProtection="1">
      <alignment horizontal="center" vertical="top" wrapText="1"/>
      <protection locked="0" hidden="1"/>
    </xf>
    <xf numFmtId="0" fontId="12" fillId="2" borderId="0" xfId="7" applyFont="1" applyFill="1" applyProtection="1">
      <protection locked="0" hidden="1"/>
    </xf>
    <xf numFmtId="0" fontId="8" fillId="0" borderId="0" xfId="7" applyFont="1" applyFill="1" applyBorder="1" applyProtection="1">
      <protection locked="0" hidden="1"/>
    </xf>
    <xf numFmtId="0" fontId="8" fillId="0" borderId="0" xfId="7" applyFont="1" applyBorder="1" applyProtection="1">
      <protection locked="0" hidden="1"/>
    </xf>
    <xf numFmtId="0" fontId="3" fillId="0" borderId="0" xfId="7" applyFont="1" applyProtection="1">
      <protection locked="0" hidden="1"/>
    </xf>
    <xf numFmtId="0" fontId="11" fillId="0" borderId="0" xfId="7" applyFont="1" applyProtection="1">
      <protection locked="0" hidden="1"/>
    </xf>
    <xf numFmtId="0" fontId="8" fillId="0" borderId="0" xfId="7" applyFont="1" applyProtection="1">
      <protection locked="0" hidden="1"/>
    </xf>
    <xf numFmtId="0" fontId="8" fillId="2" borderId="0" xfId="7" applyFont="1" applyFill="1" applyProtection="1">
      <protection locked="0" hidden="1"/>
    </xf>
    <xf numFmtId="0" fontId="3" fillId="0" borderId="0" xfId="7" applyFont="1" applyFill="1" applyProtection="1">
      <protection locked="0" hidden="1"/>
    </xf>
    <xf numFmtId="49" fontId="2" fillId="0" borderId="9" xfId="7" applyNumberFormat="1" applyFont="1" applyBorder="1" applyAlignment="1" applyProtection="1">
      <alignment horizontal="center" vertical="center"/>
      <protection locked="0" hidden="1"/>
    </xf>
    <xf numFmtId="0" fontId="2" fillId="0" borderId="11" xfId="7" applyFont="1" applyBorder="1" applyAlignment="1" applyProtection="1">
      <alignment horizontal="left" vertical="center" wrapText="1"/>
      <protection locked="0" hidden="1"/>
    </xf>
    <xf numFmtId="0" fontId="5" fillId="0" borderId="10" xfId="7" applyFont="1" applyBorder="1" applyAlignment="1" applyProtection="1">
      <alignment horizontal="center" vertical="center"/>
      <protection locked="0" hidden="1"/>
    </xf>
    <xf numFmtId="165" fontId="2" fillId="3" borderId="10" xfId="7" applyNumberFormat="1" applyFont="1" applyFill="1" applyBorder="1" applyAlignment="1" applyProtection="1">
      <alignment horizontal="center" vertical="center" wrapText="1"/>
      <protection locked="0" hidden="1"/>
    </xf>
    <xf numFmtId="49" fontId="2" fillId="0" borderId="10" xfId="7" applyNumberFormat="1" applyFont="1" applyBorder="1" applyAlignment="1" applyProtection="1">
      <alignment horizontal="center" vertical="center"/>
      <protection locked="0" hidden="1"/>
    </xf>
    <xf numFmtId="49" fontId="2" fillId="0" borderId="10" xfId="7" applyNumberFormat="1" applyFont="1" applyBorder="1" applyAlignment="1" applyProtection="1">
      <alignment vertical="center"/>
      <protection locked="0" hidden="1"/>
    </xf>
    <xf numFmtId="0" fontId="2" fillId="0" borderId="10" xfId="7" applyFont="1" applyBorder="1" applyAlignment="1" applyProtection="1">
      <alignment horizontal="left" vertical="center" wrapText="1"/>
      <protection locked="0" hidden="1"/>
    </xf>
    <xf numFmtId="49" fontId="2" fillId="0" borderId="12" xfId="7" applyNumberFormat="1" applyFont="1" applyBorder="1" applyAlignment="1" applyProtection="1">
      <alignment horizontal="center" vertical="center"/>
      <protection locked="0" hidden="1"/>
    </xf>
    <xf numFmtId="0" fontId="2" fillId="0" borderId="12" xfId="7" applyFont="1" applyBorder="1" applyAlignment="1" applyProtection="1">
      <alignment horizontal="left" vertical="center" wrapText="1"/>
      <protection locked="0" hidden="1"/>
    </xf>
    <xf numFmtId="49" fontId="2" fillId="0" borderId="12" xfId="7" applyNumberFormat="1" applyFont="1" applyBorder="1" applyAlignment="1" applyProtection="1">
      <alignment vertical="center"/>
      <protection locked="0" hidden="1"/>
    </xf>
    <xf numFmtId="49" fontId="5" fillId="0" borderId="13" xfId="7" applyNumberFormat="1" applyFont="1" applyBorder="1" applyAlignment="1" applyProtection="1">
      <alignment horizontal="center" vertical="center"/>
      <protection locked="0" hidden="1"/>
    </xf>
    <xf numFmtId="0" fontId="7" fillId="0" borderId="14" xfId="7" applyFont="1" applyBorder="1" applyAlignment="1" applyProtection="1">
      <alignment horizontal="left"/>
      <protection locked="0" hidden="1"/>
    </xf>
    <xf numFmtId="0" fontId="2" fillId="0" borderId="14" xfId="7" applyFont="1" applyBorder="1" applyAlignment="1" applyProtection="1">
      <alignment horizontal="center" vertical="justify"/>
      <protection locked="0" hidden="1"/>
    </xf>
    <xf numFmtId="165" fontId="10" fillId="3" borderId="14" xfId="7" applyNumberFormat="1" applyFont="1" applyFill="1" applyBorder="1" applyAlignment="1" applyProtection="1">
      <alignment horizontal="center" vertical="center"/>
      <protection locked="0" hidden="1"/>
    </xf>
    <xf numFmtId="165" fontId="10" fillId="0" borderId="14" xfId="7" applyNumberFormat="1" applyFont="1" applyBorder="1" applyAlignment="1" applyProtection="1">
      <alignment horizontal="center" vertical="center"/>
      <protection locked="0" hidden="1"/>
    </xf>
    <xf numFmtId="0" fontId="1" fillId="2" borderId="32" xfId="7" applyFill="1" applyBorder="1" applyProtection="1">
      <protection hidden="1"/>
    </xf>
    <xf numFmtId="0" fontId="8" fillId="2" borderId="25" xfId="7" applyFont="1" applyFill="1" applyBorder="1" applyAlignment="1" applyProtection="1">
      <alignment horizontal="center" vertical="center" textRotation="90" wrapText="1"/>
      <protection hidden="1"/>
    </xf>
    <xf numFmtId="0" fontId="8" fillId="2" borderId="26" xfId="7" applyFont="1" applyFill="1" applyBorder="1" applyAlignment="1" applyProtection="1">
      <alignment horizontal="center" vertical="center" textRotation="90" wrapText="1"/>
      <protection hidden="1"/>
    </xf>
    <xf numFmtId="0" fontId="8" fillId="2" borderId="27" xfId="7" applyFont="1" applyFill="1" applyBorder="1" applyAlignment="1" applyProtection="1">
      <alignment horizontal="center" vertical="center" textRotation="90" wrapText="1"/>
      <protection hidden="1"/>
    </xf>
    <xf numFmtId="0" fontId="3" fillId="0" borderId="0" xfId="7" applyFont="1" applyAlignment="1" applyProtection="1">
      <alignment horizontal="right" wrapText="1"/>
      <protection hidden="1"/>
    </xf>
    <xf numFmtId="0" fontId="6" fillId="2" borderId="0" xfId="7" applyFont="1" applyFill="1" applyAlignment="1" applyProtection="1">
      <alignment horizontal="center" vertical="center" wrapText="1"/>
      <protection hidden="1"/>
    </xf>
    <xf numFmtId="0" fontId="7" fillId="2" borderId="0" xfId="7" applyFont="1" applyFill="1" applyAlignment="1" applyProtection="1">
      <alignment horizontal="center" vertical="center" wrapText="1"/>
      <protection hidden="1"/>
    </xf>
    <xf numFmtId="0" fontId="11" fillId="0" borderId="0" xfId="7" applyFont="1" applyBorder="1" applyAlignment="1" applyProtection="1">
      <alignment horizontal="center" vertical="top" wrapText="1"/>
      <protection locked="0" hidden="1"/>
    </xf>
    <xf numFmtId="0" fontId="8" fillId="2" borderId="23" xfId="7" applyFont="1" applyFill="1" applyBorder="1" applyAlignment="1" applyProtection="1">
      <alignment horizontal="center" vertical="center"/>
      <protection hidden="1"/>
    </xf>
    <xf numFmtId="0" fontId="8" fillId="2" borderId="5" xfId="7" applyFont="1" applyFill="1" applyBorder="1" applyAlignment="1" applyProtection="1">
      <alignment horizontal="center" vertical="center" wrapText="1"/>
      <protection hidden="1"/>
    </xf>
    <xf numFmtId="0" fontId="1" fillId="2" borderId="18" xfId="7" applyFill="1" applyBorder="1" applyProtection="1">
      <protection hidden="1"/>
    </xf>
    <xf numFmtId="0" fontId="8" fillId="2" borderId="33" xfId="7" applyFont="1" applyFill="1" applyBorder="1" applyAlignment="1" applyProtection="1">
      <alignment horizontal="center" vertical="center" textRotation="90" wrapText="1"/>
      <protection hidden="1"/>
    </xf>
    <xf numFmtId="0" fontId="8" fillId="2" borderId="4" xfId="7" applyFont="1" applyFill="1" applyBorder="1" applyAlignment="1" applyProtection="1">
      <alignment horizontal="center" vertical="center" textRotation="90" wrapText="1"/>
      <protection hidden="1"/>
    </xf>
    <xf numFmtId="0" fontId="8" fillId="2" borderId="2" xfId="7" applyFont="1" applyFill="1" applyBorder="1" applyAlignment="1" applyProtection="1">
      <alignment horizontal="center" vertical="center" textRotation="90" wrapText="1"/>
      <protection hidden="1"/>
    </xf>
    <xf numFmtId="0" fontId="8" fillId="2" borderId="34" xfId="7" applyFont="1" applyFill="1" applyBorder="1" applyAlignment="1" applyProtection="1">
      <alignment horizontal="center" vertical="center" textRotation="90" wrapText="1"/>
      <protection hidden="1"/>
    </xf>
    <xf numFmtId="0" fontId="8" fillId="2" borderId="12" xfId="7" applyFont="1" applyFill="1" applyBorder="1" applyAlignment="1" applyProtection="1">
      <alignment horizontal="center" vertical="center" textRotation="90" wrapText="1"/>
      <protection hidden="1"/>
    </xf>
    <xf numFmtId="0" fontId="8" fillId="2" borderId="39" xfId="7" applyFont="1" applyFill="1" applyBorder="1" applyAlignment="1" applyProtection="1">
      <alignment horizontal="center" vertical="center" textRotation="90" wrapText="1"/>
      <protection hidden="1"/>
    </xf>
    <xf numFmtId="0" fontId="8" fillId="2" borderId="38" xfId="7" applyFont="1" applyFill="1" applyBorder="1" applyAlignment="1" applyProtection="1">
      <alignment horizontal="center" vertical="center" textRotation="90" wrapText="1"/>
      <protection hidden="1"/>
    </xf>
    <xf numFmtId="0" fontId="8" fillId="2" borderId="19" xfId="7" applyFont="1" applyFill="1" applyBorder="1" applyAlignment="1" applyProtection="1">
      <alignment horizontal="center" vertical="center" textRotation="90" wrapText="1"/>
      <protection hidden="1"/>
    </xf>
    <xf numFmtId="0" fontId="8" fillId="2" borderId="5" xfId="7" applyFont="1" applyFill="1" applyBorder="1" applyAlignment="1" applyProtection="1">
      <alignment horizontal="center" vertical="center" textRotation="90" wrapText="1"/>
      <protection hidden="1"/>
    </xf>
    <xf numFmtId="0" fontId="1" fillId="2" borderId="19" xfId="7" applyFill="1" applyBorder="1" applyProtection="1">
      <protection hidden="1"/>
    </xf>
    <xf numFmtId="0" fontId="8" fillId="2" borderId="20" xfId="7" applyFont="1" applyFill="1" applyBorder="1" applyAlignment="1" applyProtection="1">
      <alignment horizontal="center" vertical="center" wrapText="1"/>
      <protection hidden="1"/>
    </xf>
    <xf numFmtId="0" fontId="8" fillId="2" borderId="21" xfId="7" applyFont="1" applyFill="1" applyBorder="1" applyAlignment="1" applyProtection="1">
      <alignment horizontal="center" vertical="center" wrapText="1"/>
      <protection hidden="1"/>
    </xf>
    <xf numFmtId="0" fontId="8" fillId="2" borderId="22" xfId="7" applyFont="1" applyFill="1" applyBorder="1" applyAlignment="1" applyProtection="1">
      <alignment horizontal="center" vertical="center" wrapText="1"/>
      <protection hidden="1"/>
    </xf>
    <xf numFmtId="0" fontId="8" fillId="2" borderId="31" xfId="7" applyFont="1" applyFill="1" applyBorder="1" applyAlignment="1" applyProtection="1">
      <alignment horizontal="center" vertical="center" textRotation="90" wrapText="1"/>
      <protection hidden="1"/>
    </xf>
    <xf numFmtId="0" fontId="8" fillId="2" borderId="32" xfId="7" applyFont="1" applyFill="1" applyBorder="1" applyAlignment="1" applyProtection="1">
      <alignment horizontal="center" vertical="center" textRotation="90" wrapText="1"/>
      <protection hidden="1"/>
    </xf>
    <xf numFmtId="0" fontId="8" fillId="2" borderId="35" xfId="7" applyFont="1" applyFill="1" applyBorder="1" applyAlignment="1" applyProtection="1">
      <alignment horizontal="center" vertical="center" textRotation="90" wrapText="1"/>
      <protection hidden="1"/>
    </xf>
    <xf numFmtId="0" fontId="8" fillId="2" borderId="36" xfId="7" applyFont="1" applyFill="1" applyBorder="1" applyAlignment="1" applyProtection="1">
      <alignment horizontal="center" vertical="center" textRotation="90" wrapText="1"/>
      <protection hidden="1"/>
    </xf>
    <xf numFmtId="0" fontId="8" fillId="2" borderId="37" xfId="7" applyFont="1" applyFill="1" applyBorder="1" applyAlignment="1" applyProtection="1">
      <alignment horizontal="center" vertical="center" textRotation="90" wrapText="1"/>
      <protection hidden="1"/>
    </xf>
    <xf numFmtId="0" fontId="8" fillId="2" borderId="28" xfId="7" applyFont="1" applyFill="1" applyBorder="1" applyAlignment="1" applyProtection="1">
      <alignment horizontal="center" vertical="center" wrapText="1"/>
      <protection hidden="1"/>
    </xf>
    <xf numFmtId="0" fontId="8" fillId="2" borderId="29" xfId="7" applyFont="1" applyFill="1" applyBorder="1" applyAlignment="1" applyProtection="1">
      <alignment horizontal="center" vertical="center" wrapText="1"/>
      <protection hidden="1"/>
    </xf>
    <xf numFmtId="0" fontId="8" fillId="2" borderId="30" xfId="7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locked="0" hidden="1"/>
    </xf>
    <xf numFmtId="0" fontId="6" fillId="0" borderId="0" xfId="0" applyFont="1" applyFill="1" applyAlignment="1" applyProtection="1">
      <alignment horizontal="center" vertical="center" wrapText="1"/>
      <protection locked="0" hidden="1"/>
    </xf>
    <xf numFmtId="0" fontId="7" fillId="2" borderId="0" xfId="0" applyFont="1" applyFill="1" applyAlignment="1" applyProtection="1">
      <alignment horizontal="center" vertical="center" wrapText="1"/>
      <protection locked="0" hidden="1"/>
    </xf>
    <xf numFmtId="0" fontId="7" fillId="0" borderId="0" xfId="0" applyFont="1" applyFill="1" applyAlignment="1" applyProtection="1">
      <alignment horizontal="center" vertical="center" wrapText="1"/>
      <protection locked="0" hidden="1"/>
    </xf>
    <xf numFmtId="0" fontId="8" fillId="2" borderId="23" xfId="0" applyFont="1" applyFill="1" applyBorder="1" applyAlignment="1" applyProtection="1">
      <alignment horizontal="center" vertical="center"/>
      <protection locked="0" hidden="1"/>
    </xf>
    <xf numFmtId="0" fontId="8" fillId="2" borderId="5" xfId="0" applyFont="1" applyFill="1" applyBorder="1" applyAlignment="1" applyProtection="1">
      <alignment horizontal="center" vertical="center" wrapText="1"/>
      <protection locked="0" hidden="1"/>
    </xf>
    <xf numFmtId="0" fontId="8" fillId="2" borderId="5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6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25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20" xfId="0" applyFont="1" applyFill="1" applyBorder="1" applyAlignment="1" applyProtection="1">
      <alignment horizontal="center" vertical="center" wrapText="1"/>
      <protection locked="0" hidden="1"/>
    </xf>
    <xf numFmtId="0" fontId="8" fillId="2" borderId="21" xfId="0" applyFont="1" applyFill="1" applyBorder="1" applyAlignment="1" applyProtection="1">
      <alignment horizontal="center" vertical="center" wrapText="1"/>
      <protection locked="0" hidden="1"/>
    </xf>
    <xf numFmtId="0" fontId="8" fillId="2" borderId="22" xfId="0" applyFont="1" applyFill="1" applyBorder="1" applyAlignment="1" applyProtection="1">
      <alignment horizontal="center" vertical="center" wrapText="1"/>
      <protection locked="0" hidden="1"/>
    </xf>
    <xf numFmtId="0" fontId="8" fillId="2" borderId="4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28" xfId="0" applyFont="1" applyFill="1" applyBorder="1" applyAlignment="1" applyProtection="1">
      <alignment horizontal="center" vertical="center" wrapText="1"/>
      <protection locked="0" hidden="1"/>
    </xf>
    <xf numFmtId="0" fontId="8" fillId="2" borderId="29" xfId="0" applyFont="1" applyFill="1" applyBorder="1" applyAlignment="1" applyProtection="1">
      <alignment horizontal="center" vertical="center" wrapText="1"/>
      <protection locked="0" hidden="1"/>
    </xf>
    <xf numFmtId="0" fontId="8" fillId="2" borderId="30" xfId="0" applyFont="1" applyFill="1" applyBorder="1" applyAlignment="1" applyProtection="1">
      <alignment horizontal="center" vertical="center" wrapText="1"/>
      <protection locked="0" hidden="1"/>
    </xf>
    <xf numFmtId="0" fontId="8" fillId="2" borderId="35" xfId="0" applyFont="1" applyFill="1" applyBorder="1" applyAlignment="1" applyProtection="1">
      <alignment horizontal="center" vertical="center" textRotation="90" wrapText="1"/>
      <protection locked="0" hidden="1"/>
    </xf>
    <xf numFmtId="0" fontId="0" fillId="2" borderId="24" xfId="0" applyFill="1" applyBorder="1" applyProtection="1">
      <protection locked="0" hidden="1"/>
    </xf>
    <xf numFmtId="0" fontId="0" fillId="2" borderId="18" xfId="0" applyFill="1" applyBorder="1" applyProtection="1">
      <protection locked="0" hidden="1"/>
    </xf>
    <xf numFmtId="0" fontId="0" fillId="2" borderId="31" xfId="0" applyFill="1" applyBorder="1" applyProtection="1">
      <protection locked="0" hidden="1"/>
    </xf>
    <xf numFmtId="0" fontId="8" fillId="2" borderId="26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12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33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31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2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38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36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1" xfId="0" applyFont="1" applyFill="1" applyBorder="1" applyAlignment="1" applyProtection="1">
      <alignment horizontal="center" vertical="center"/>
      <protection locked="0" hidden="1"/>
    </xf>
    <xf numFmtId="0" fontId="8" fillId="2" borderId="2" xfId="0" applyFont="1" applyFill="1" applyBorder="1" applyAlignment="1" applyProtection="1">
      <alignment horizontal="center" vertical="center" wrapText="1"/>
      <protection locked="0" hidden="1"/>
    </xf>
    <xf numFmtId="0" fontId="0" fillId="2" borderId="19" xfId="0" applyFill="1" applyBorder="1" applyProtection="1">
      <protection locked="0" hidden="1"/>
    </xf>
    <xf numFmtId="0" fontId="0" fillId="2" borderId="32" xfId="0" applyFill="1" applyBorder="1" applyProtection="1">
      <protection locked="0" hidden="1"/>
    </xf>
    <xf numFmtId="0" fontId="8" fillId="2" borderId="27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39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32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34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19" xfId="0" applyFont="1" applyFill="1" applyBorder="1" applyAlignment="1" applyProtection="1">
      <alignment horizontal="center" vertical="center" textRotation="90" wrapText="1"/>
      <protection locked="0" hidden="1"/>
    </xf>
    <xf numFmtId="0" fontId="8" fillId="2" borderId="37" xfId="0" applyFont="1" applyFill="1" applyBorder="1" applyAlignment="1" applyProtection="1">
      <alignment horizontal="center" vertical="center" textRotation="90" wrapText="1"/>
      <protection locked="0" hidden="1"/>
    </xf>
    <xf numFmtId="0" fontId="9" fillId="2" borderId="3" xfId="0" applyFont="1" applyFill="1" applyBorder="1" applyAlignment="1" applyProtection="1">
      <alignment horizontal="center" vertical="center"/>
      <protection locked="0" hidden="1"/>
    </xf>
    <xf numFmtId="0" fontId="9" fillId="2" borderId="4" xfId="0" applyFont="1" applyFill="1" applyBorder="1" applyAlignment="1" applyProtection="1">
      <alignment horizontal="center" vertical="center"/>
      <protection locked="0" hidden="1"/>
    </xf>
    <xf numFmtId="0" fontId="9" fillId="2" borderId="5" xfId="0" applyFont="1" applyFill="1" applyBorder="1" applyAlignment="1" applyProtection="1">
      <alignment horizontal="center" vertical="center"/>
      <protection locked="0" hidden="1"/>
    </xf>
    <xf numFmtId="0" fontId="9" fillId="2" borderId="6" xfId="0" applyFont="1" applyFill="1" applyBorder="1" applyAlignment="1" applyProtection="1">
      <alignment horizontal="center" vertical="center"/>
      <protection locked="0" hidden="1"/>
    </xf>
    <xf numFmtId="0" fontId="9" fillId="2" borderId="7" xfId="0" applyFont="1" applyFill="1" applyBorder="1" applyAlignment="1" applyProtection="1">
      <alignment horizontal="center" vertical="center"/>
      <protection locked="0" hidden="1"/>
    </xf>
    <xf numFmtId="0" fontId="9" fillId="2" borderId="8" xfId="0" applyFont="1" applyFill="1" applyBorder="1" applyAlignment="1" applyProtection="1">
      <alignment horizontal="center" vertical="center"/>
      <protection locked="0" hidden="1"/>
    </xf>
    <xf numFmtId="0" fontId="9" fillId="0" borderId="0" xfId="0" applyFont="1" applyProtection="1">
      <protection locked="0" hidden="1"/>
    </xf>
    <xf numFmtId="165" fontId="2" fillId="2" borderId="10" xfId="0" applyNumberFormat="1" applyFont="1" applyFill="1" applyBorder="1" applyAlignment="1" applyProtection="1">
      <alignment horizontal="center" vertical="center" wrapText="1"/>
      <protection locked="0" hidden="1"/>
    </xf>
    <xf numFmtId="165" fontId="9" fillId="0" borderId="0" xfId="0" applyNumberFormat="1" applyFont="1" applyProtection="1">
      <protection locked="0" hidden="1"/>
    </xf>
    <xf numFmtId="165" fontId="3" fillId="0" borderId="0" xfId="0" applyNumberFormat="1" applyFont="1" applyProtection="1">
      <protection locked="0" hidden="1"/>
    </xf>
    <xf numFmtId="0" fontId="17" fillId="0" borderId="11" xfId="0" applyFont="1" applyBorder="1" applyAlignment="1" applyProtection="1">
      <alignment horizontal="left" vertical="center" wrapText="1"/>
      <protection locked="0" hidden="1"/>
    </xf>
    <xf numFmtId="0" fontId="10" fillId="0" borderId="11" xfId="0" applyFont="1" applyBorder="1" applyAlignment="1" applyProtection="1">
      <alignment horizontal="left" vertical="center" wrapText="1"/>
      <protection locked="0" hidden="1"/>
    </xf>
    <xf numFmtId="165" fontId="2" fillId="2" borderId="12" xfId="0" applyNumberFormat="1" applyFont="1" applyFill="1" applyBorder="1" applyAlignment="1" applyProtection="1">
      <alignment horizontal="center" vertical="center" wrapText="1"/>
      <protection locked="0" hidden="1"/>
    </xf>
    <xf numFmtId="165" fontId="10" fillId="2" borderId="14" xfId="0" applyNumberFormat="1" applyFont="1" applyFill="1" applyBorder="1" applyAlignment="1" applyProtection="1">
      <alignment horizontal="center" vertical="center"/>
      <protection locked="0" hidden="1"/>
    </xf>
    <xf numFmtId="165" fontId="10" fillId="2" borderId="15" xfId="0" applyNumberFormat="1" applyFont="1" applyFill="1" applyBorder="1" applyAlignment="1" applyProtection="1">
      <alignment horizontal="center" vertical="center"/>
      <protection locked="0" hidden="1"/>
    </xf>
    <xf numFmtId="0" fontId="5" fillId="0" borderId="0" xfId="0" applyFont="1" applyProtection="1">
      <protection locked="0" hidden="1"/>
    </xf>
    <xf numFmtId="0" fontId="4" fillId="0" borderId="0" xfId="0" applyFont="1" applyProtection="1">
      <protection locked="0" hidden="1"/>
    </xf>
    <xf numFmtId="0" fontId="4" fillId="3" borderId="0" xfId="0" applyFont="1" applyFill="1" applyProtection="1">
      <protection locked="0" hidden="1"/>
    </xf>
    <xf numFmtId="0" fontId="2" fillId="0" borderId="0" xfId="0" applyFont="1" applyProtection="1">
      <protection locked="0" hidden="1"/>
    </xf>
    <xf numFmtId="0" fontId="12" fillId="0" borderId="0" xfId="0" applyFont="1" applyAlignment="1" applyProtection="1">
      <alignment wrapText="1"/>
      <protection locked="0" hidden="1"/>
    </xf>
    <xf numFmtId="0" fontId="12" fillId="3" borderId="0" xfId="0" applyFont="1" applyFill="1" applyAlignment="1" applyProtection="1">
      <alignment wrapText="1"/>
      <protection locked="0" hidden="1"/>
    </xf>
    <xf numFmtId="0" fontId="2" fillId="0" borderId="0" xfId="0" applyFont="1" applyBorder="1" applyAlignment="1" applyProtection="1">
      <alignment horizontal="left" vertical="center" wrapText="1"/>
      <protection locked="0" hidden="1"/>
    </xf>
    <xf numFmtId="166" fontId="12" fillId="0" borderId="0" xfId="1" applyNumberFormat="1" applyFont="1" applyAlignment="1" applyProtection="1">
      <alignment wrapText="1"/>
      <protection locked="0" hidden="1"/>
    </xf>
    <xf numFmtId="166" fontId="3" fillId="0" borderId="0" xfId="1" applyNumberFormat="1" applyFont="1" applyProtection="1">
      <protection locked="0" hidden="1"/>
    </xf>
    <xf numFmtId="0" fontId="3" fillId="0" borderId="0" xfId="0" applyFont="1" applyBorder="1" applyProtection="1">
      <protection locked="0" hidden="1"/>
    </xf>
    <xf numFmtId="0" fontId="3" fillId="3" borderId="0" xfId="0" applyFont="1" applyFill="1" applyBorder="1" applyProtection="1">
      <protection locked="0" hidden="1"/>
    </xf>
    <xf numFmtId="165" fontId="2" fillId="3" borderId="0" xfId="0" applyNumberFormat="1" applyFont="1" applyFill="1" applyBorder="1" applyAlignment="1" applyProtection="1">
      <alignment horizontal="center" vertical="center" wrapText="1"/>
      <protection locked="0" hidden="1"/>
    </xf>
    <xf numFmtId="165" fontId="3" fillId="0" borderId="0" xfId="0" applyNumberFormat="1" applyFont="1" applyBorder="1" applyProtection="1">
      <protection locked="0" hidden="1"/>
    </xf>
    <xf numFmtId="9" fontId="5" fillId="0" borderId="10" xfId="0" applyNumberFormat="1" applyFont="1" applyBorder="1" applyAlignment="1" applyProtection="1">
      <alignment horizontal="center" vertical="center"/>
      <protection locked="0"/>
    </xf>
    <xf numFmtId="165" fontId="2" fillId="0" borderId="10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4" fillId="3" borderId="0" xfId="0" applyFont="1" applyFill="1" applyProtection="1">
      <protection locked="0"/>
    </xf>
    <xf numFmtId="0" fontId="8" fillId="2" borderId="0" xfId="0" applyFont="1" applyFill="1" applyBorder="1" applyAlignment="1" applyProtection="1">
      <alignment horizontal="center" vertical="center" textRotation="90" wrapText="1"/>
      <protection hidden="1"/>
    </xf>
    <xf numFmtId="0" fontId="0" fillId="2" borderId="0" xfId="0" applyFill="1" applyBorder="1" applyProtection="1"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165" fontId="2" fillId="2" borderId="0" xfId="0" applyNumberFormat="1" applyFont="1" applyFill="1" applyBorder="1" applyAlignment="1" applyProtection="1">
      <alignment horizontal="center" vertical="center" wrapText="1"/>
      <protection hidden="1"/>
    </xf>
    <xf numFmtId="165" fontId="10" fillId="2" borderId="0" xfId="0" applyNumberFormat="1" applyFont="1" applyFill="1" applyBorder="1" applyAlignment="1" applyProtection="1">
      <alignment horizontal="center" vertical="center"/>
      <protection hidden="1"/>
    </xf>
    <xf numFmtId="173" fontId="8" fillId="0" borderId="40" xfId="0" applyNumberFormat="1" applyFont="1" applyBorder="1" applyAlignment="1" applyProtection="1">
      <alignment horizontal="center" vertical="center"/>
      <protection locked="0"/>
    </xf>
    <xf numFmtId="0" fontId="8" fillId="0" borderId="40" xfId="0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165" fontId="10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165" fontId="2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165" fontId="10" fillId="0" borderId="10" xfId="0" applyNumberFormat="1" applyFont="1" applyFill="1" applyBorder="1" applyAlignment="1" applyProtection="1">
      <alignment horizontal="center" vertical="center" wrapText="1"/>
      <protection locked="0" hidden="1"/>
    </xf>
    <xf numFmtId="4" fontId="2" fillId="3" borderId="10" xfId="0" applyNumberFormat="1" applyFont="1" applyFill="1" applyBorder="1" applyAlignment="1" applyProtection="1">
      <alignment horizontal="center" vertical="center" wrapText="1"/>
      <protection locked="0" hidden="1"/>
    </xf>
    <xf numFmtId="0" fontId="8" fillId="2" borderId="18" xfId="7" applyFont="1" applyFill="1" applyBorder="1" applyAlignment="1" applyProtection="1">
      <alignment horizontal="center" vertical="center" wrapText="1"/>
      <protection hidden="1"/>
    </xf>
    <xf numFmtId="0" fontId="8" fillId="2" borderId="19" xfId="7" applyFont="1" applyFill="1" applyBorder="1" applyAlignment="1" applyProtection="1">
      <alignment horizontal="center" vertical="center" wrapText="1"/>
      <protection hidden="1"/>
    </xf>
    <xf numFmtId="0" fontId="8" fillId="2" borderId="24" xfId="7" applyFont="1" applyFill="1" applyBorder="1" applyAlignment="1" applyProtection="1">
      <alignment horizontal="center" vertical="center"/>
      <protection hidden="1"/>
    </xf>
    <xf numFmtId="0" fontId="8" fillId="2" borderId="41" xfId="7" applyFont="1" applyFill="1" applyBorder="1" applyAlignment="1" applyProtection="1">
      <alignment horizontal="center" vertical="center"/>
      <protection hidden="1"/>
    </xf>
  </cellXfs>
  <cellStyles count="18">
    <cellStyle name="Comma" xfId="1" builtinId="3"/>
    <cellStyle name="Comma 2" xfId="2"/>
    <cellStyle name="Comma 2 2" xfId="3"/>
    <cellStyle name="Comma 3" xfId="4"/>
    <cellStyle name="Comma 4" xfId="5"/>
    <cellStyle name="Hyperlink" xfId="6" builtinId="8"/>
    <cellStyle name="Normal" xfId="0" builtinId="0"/>
    <cellStyle name="Normal 2" xfId="7"/>
    <cellStyle name="Normal 3" xfId="8"/>
    <cellStyle name="Обычный 2" xfId="9"/>
    <cellStyle name="Обычный 2 2" xfId="10"/>
    <cellStyle name="Обычный 3" xfId="11"/>
    <cellStyle name="Обычный 3 2" xfId="12"/>
    <cellStyle name="Обычный 4" xfId="13"/>
    <cellStyle name="Финансовый 2" xfId="14"/>
    <cellStyle name="Финансовый 2 2" xfId="15"/>
    <cellStyle name="Финансовый 2 3" xfId="16"/>
    <cellStyle name="Финансовый 3" xfId="1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7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6.xml"/><Relationship Id="rId38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2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5.xml"/><Relationship Id="rId37" Type="http://schemas.openxmlformats.org/officeDocument/2006/relationships/externalLink" Target="externalLinks/externalLink10.xml"/><Relationship Id="rId40" Type="http://schemas.openxmlformats.org/officeDocument/2006/relationships/externalLink" Target="externalLinks/externalLink1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1.xml"/><Relationship Id="rId36" Type="http://schemas.openxmlformats.org/officeDocument/2006/relationships/externalLink" Target="externalLinks/externalLink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4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3.xml"/><Relationship Id="rId35" Type="http://schemas.openxmlformats.org/officeDocument/2006/relationships/externalLink" Target="externalLinks/externalLink8.xml"/><Relationship Id="rId43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584835</xdr:colOff>
      <xdr:row>7</xdr:row>
      <xdr:rowOff>1857375</xdr:rowOff>
    </xdr:from>
    <xdr:to>
      <xdr:col>21</xdr:col>
      <xdr:colOff>925881</xdr:colOff>
      <xdr:row>8</xdr:row>
      <xdr:rowOff>152400</xdr:rowOff>
    </xdr:to>
    <xdr:sp macro="" textlink="">
      <xdr:nvSpPr>
        <xdr:cNvPr id="2" name="TextBox 1"/>
        <xdr:cNvSpPr txBox="1"/>
      </xdr:nvSpPr>
      <xdr:spPr>
        <a:xfrm>
          <a:off x="23545800" y="7400925"/>
          <a:ext cx="342900" cy="1809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*</a:t>
          </a:r>
          <a:endParaRPr lang="ru-RU" sz="1600"/>
        </a:p>
      </xdr:txBody>
    </xdr:sp>
    <xdr:clientData/>
  </xdr:twoCellAnchor>
  <xdr:twoCellAnchor>
    <xdr:from>
      <xdr:col>1</xdr:col>
      <xdr:colOff>2421104</xdr:colOff>
      <xdr:row>31</xdr:row>
      <xdr:rowOff>66524</xdr:rowOff>
    </xdr:from>
    <xdr:to>
      <xdr:col>15</xdr:col>
      <xdr:colOff>40799</xdr:colOff>
      <xdr:row>35</xdr:row>
      <xdr:rowOff>176891</xdr:rowOff>
    </xdr:to>
    <xdr:sp macro="" textlink="">
      <xdr:nvSpPr>
        <xdr:cNvPr id="3" name="TextBox 2"/>
        <xdr:cNvSpPr txBox="1"/>
      </xdr:nvSpPr>
      <xdr:spPr>
        <a:xfrm>
          <a:off x="2714474" y="23126549"/>
          <a:ext cx="14452297" cy="10533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y-AM" sz="1400"/>
            <a:t>*   Զուտ շահույթի բացասական մեծությունը պայմանավորված է ՀՀ պետական դրամաշնորհի հատկացման ժամանակացույցով. քանի որ յուրաքանչյուր ֆինանսական տարվա առաջին կիսամյակին հատկացվելիք գումարները ավելի փոքր են երկրորդ կիսամյակում հատկացվելիք գումարներից՝ հիմնվելով ընկերությունների վճարումների և ոչ թե հաշվեգրված ծախսերի վրա, ապա հաշվեգրման սկզբունքով ծախսերը հաշվառելիս առացանում է զուտ վնաս, որը սակայն տարեկան կտրվածքով կհավասարա</a:t>
          </a:r>
          <a:r>
            <a:rPr lang="en-US" sz="1400"/>
            <a:t>կ</a:t>
          </a:r>
          <a:r>
            <a:rPr lang="hy-AM" sz="1400"/>
            <a:t>շռվի երկրորդ կիսամյակում ստացվելիք դրամաշնորհների գումարների հաշվին</a:t>
          </a:r>
          <a:r>
            <a:rPr lang="hy-AM" sz="1600"/>
            <a:t>:</a:t>
          </a:r>
          <a:endParaRPr lang="en-GB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vadmin\Desktop\AmpopHavelvac%20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vadmin\Desktop\PETGUYQEXEL\2017\Aparan2017\havel-3%20(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ovadmin\Desktop\PETGUYQEXEL\2017\Talin%20monitoring-2017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duhi%20Safaryan\Desktop\&#1396;&#1400;&#1398;&#1387;&#1407;&#1400;&#1408;&#1387;&#1398;&#1379;%20%202021%20&#1407;&#1377;&#1408;&#1381;&#1391;&#1377;&#1398;\Gexarquniq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oname\AppData\Local\Temp\Rar$DIa13508.33736\Monitoring_2021_Narekatsipolyclinic%20-tarek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duhi%20Safaryan\Desktop\&#1396;&#1400;&#1398;&#1387;&#1407;&#1400;&#1408;&#1387;&#1398;&#1379;%20%202021%20&#1407;&#1377;&#1408;&#1381;&#1391;&#1377;&#1398;\Aroxch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duhi%20Safaryan\Desktop\&#1396;&#1400;&#1398;&#1387;&#1407;&#1400;&#1408;&#1387;&#1398;&#1379;%20%202021%20&#1407;&#1377;&#1408;&#1381;&#1391;&#1377;&#1398;\varchapeti%20ashxatakaz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duhi%20Safaryan\Desktop\&#1396;&#1400;&#1398;&#1387;&#1407;&#1400;&#1408;&#1387;&#1398;&#1379;%20%202021%20&#1407;&#1377;&#1408;&#1381;&#1391;&#1377;&#1398;\Shrjak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duhi%20Safaryan\Desktop\&#1396;&#1400;&#1398;&#1387;&#1407;&#1400;&#1408;&#1387;&#1398;&#1379;%20%202021%20&#1407;&#1377;&#1408;&#1381;&#1391;&#1377;&#1398;\taracqayi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duhi%20Safaryan\Desktop\&#1396;&#1400;&#1398;&#1387;&#1407;&#1400;&#1408;&#1387;&#1398;&#1379;%20%202021%20&#1407;&#1377;&#1408;&#1381;&#1391;&#1377;&#1398;\Pashtpanutyun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duhi%20Safaryan\Desktop\&#1396;&#1400;&#1398;&#1387;&#1407;&#1400;&#1408;&#1387;&#1398;&#1379;%20%202021%20&#1407;&#1377;&#1408;&#1381;&#1391;&#1377;&#1398;\qaxshin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duhi%20Safaryan\Desktop\&#1396;&#1400;&#1398;&#1387;&#1407;&#1400;&#1408;&#1387;&#1398;&#1379;%20%202021%20&#1407;&#1377;&#1408;&#1381;&#1391;&#1377;&#1398;\Armavi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arduhi%20Safaryan\Desktop\&#1396;&#1400;&#1398;&#1387;&#1407;&#1400;&#1408;&#1387;&#1398;&#1379;%20%202021%20&#1407;&#1377;&#1408;&#1381;&#1391;&#1377;&#1398;\caxkahovit\04-05-2022_19-51-07\Monitoring%202021%20Tari%20ampo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velvac 2"/>
    </sheetNames>
    <sheetDataSet>
      <sheetData sheetId="0" refreshError="1">
        <row r="14">
          <cell r="B14" t="str">
            <v>Աշտարակի ԲԿ ՓԲԸ</v>
          </cell>
          <cell r="J14">
            <v>40270</v>
          </cell>
          <cell r="L14">
            <v>0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hxatak-tarekan2011"/>
      <sheetName val="ashxatak-tarekan2011 (hash)"/>
      <sheetName val="ashxatak-tarekan2012"/>
    </sheetNames>
    <sheetDataSet>
      <sheetData sheetId="0" refreshError="1"/>
      <sheetData sheetId="1" refreshError="1"/>
      <sheetData sheetId="2" refreshError="1">
        <row r="10">
          <cell r="B10" t="str">
            <v>«Ապարանի ԲԿ» ՓԲԸ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 refreshError="1">
        <row r="9">
          <cell r="B9" t="str">
            <v>«Թալինի ԲԿ» ՓԲԸ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 2"/>
      <sheetName val="ՀԱՎԵԼՎԱԾ 4"/>
      <sheetName val="ՀԱՇՎԱՐԿԱՅԻՆ ԱՂՅՈՒՍԱԿ"/>
      <sheetName val="«Գավառի ԲԿ» ՓԲԸ"/>
      <sheetName val="«Գավառի պոլիկլինիկա» ՓԲԸ"/>
      <sheetName val="«Ճամբարակի ԱԿ» ՓԲԸ"/>
      <sheetName val="«Մարտունու ԲԿ» ՓԲԸ"/>
      <sheetName val="«Մարտունու ծննդատուն» ՓԲԸ"/>
      <sheetName val="«Սևանի ԲԿ» ՓԲԸ"/>
      <sheetName val="«Վարդենիսի հիվանդանոց» ՓԲԸ"/>
      <sheetName val="«Վարդենիսի պոլիկլինիկա» ՓԲԸ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</sheetNames>
    <sheetDataSet>
      <sheetData sheetId="0" refreshError="1"/>
      <sheetData sheetId="1" refreshError="1"/>
      <sheetData sheetId="2" refreshError="1"/>
      <sheetData sheetId="3">
        <row r="14">
          <cell r="C14">
            <v>681107</v>
          </cell>
        </row>
        <row r="15">
          <cell r="C15">
            <v>573242</v>
          </cell>
        </row>
        <row r="42">
          <cell r="C42">
            <v>678669</v>
          </cell>
        </row>
        <row r="43">
          <cell r="C43">
            <v>576617</v>
          </cell>
        </row>
        <row r="77">
          <cell r="C77">
            <v>2289</v>
          </cell>
        </row>
      </sheetData>
      <sheetData sheetId="4">
        <row r="14">
          <cell r="C14">
            <v>271972.7</v>
          </cell>
        </row>
        <row r="15">
          <cell r="C15">
            <v>271565</v>
          </cell>
        </row>
        <row r="42">
          <cell r="C42">
            <v>257429.60600000003</v>
          </cell>
        </row>
        <row r="43">
          <cell r="C43">
            <v>255920.48200000002</v>
          </cell>
        </row>
        <row r="77">
          <cell r="C77">
            <v>11823.535421999986</v>
          </cell>
        </row>
      </sheetData>
      <sheetData sheetId="5">
        <row r="14">
          <cell r="C14">
            <v>295157</v>
          </cell>
        </row>
        <row r="15">
          <cell r="C15">
            <v>233899</v>
          </cell>
        </row>
        <row r="42">
          <cell r="C42">
            <v>289654.30000000005</v>
          </cell>
        </row>
        <row r="43">
          <cell r="C43">
            <v>228396.30000000002</v>
          </cell>
        </row>
        <row r="77">
          <cell r="C77">
            <v>4286</v>
          </cell>
        </row>
      </sheetData>
      <sheetData sheetId="6">
        <row r="14">
          <cell r="C14">
            <v>1777150.5</v>
          </cell>
        </row>
        <row r="15">
          <cell r="C15">
            <v>1624287.4</v>
          </cell>
        </row>
        <row r="42">
          <cell r="C42">
            <v>1763020.2999999998</v>
          </cell>
        </row>
        <row r="43">
          <cell r="C43">
            <v>1763020.2999999998</v>
          </cell>
        </row>
        <row r="77">
          <cell r="C77">
            <v>2543.4</v>
          </cell>
        </row>
      </sheetData>
      <sheetData sheetId="7">
        <row r="14">
          <cell r="C14">
            <v>225177.90000000002</v>
          </cell>
        </row>
        <row r="15">
          <cell r="C15">
            <v>225177.90000000002</v>
          </cell>
        </row>
        <row r="42">
          <cell r="C42">
            <v>218232</v>
          </cell>
        </row>
        <row r="43">
          <cell r="C43">
            <v>218232</v>
          </cell>
        </row>
        <row r="77">
          <cell r="C77">
            <v>5696</v>
          </cell>
        </row>
      </sheetData>
      <sheetData sheetId="8">
        <row r="14">
          <cell r="C14">
            <v>820113</v>
          </cell>
        </row>
        <row r="15">
          <cell r="C15">
            <v>678211</v>
          </cell>
        </row>
        <row r="42">
          <cell r="C42">
            <v>818403</v>
          </cell>
        </row>
        <row r="43">
          <cell r="C43">
            <v>685012</v>
          </cell>
        </row>
        <row r="77">
          <cell r="C77">
            <v>1402</v>
          </cell>
        </row>
      </sheetData>
      <sheetData sheetId="9">
        <row r="14">
          <cell r="C14">
            <v>156985</v>
          </cell>
        </row>
        <row r="15">
          <cell r="C15">
            <v>156985</v>
          </cell>
        </row>
        <row r="42">
          <cell r="C42">
            <v>151502</v>
          </cell>
        </row>
        <row r="43">
          <cell r="C43">
            <v>151502</v>
          </cell>
        </row>
        <row r="77">
          <cell r="C77">
            <v>4496</v>
          </cell>
        </row>
      </sheetData>
      <sheetData sheetId="10">
        <row r="14">
          <cell r="C14">
            <v>193754</v>
          </cell>
        </row>
        <row r="15">
          <cell r="C15">
            <v>193754</v>
          </cell>
        </row>
        <row r="42">
          <cell r="C42">
            <v>192926</v>
          </cell>
        </row>
        <row r="43">
          <cell r="C43">
            <v>192926</v>
          </cell>
        </row>
        <row r="77">
          <cell r="C77">
            <v>678</v>
          </cell>
        </row>
      </sheetData>
      <sheetData sheetId="1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4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 2"/>
      <sheetName val="Ցանկ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Sheet16"/>
      <sheetName val="Sheet1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5">
          <cell r="C15">
            <v>296983.99999999994</v>
          </cell>
        </row>
        <row r="23">
          <cell r="C23">
            <v>975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 2"/>
      <sheetName val="ՀԱՎԵԼՎԱԾ 4"/>
      <sheetName val="ՀԱՇՎԱՐԿԱՅԻՆ ԱՂՅՈՒՍԱԿ"/>
      <sheetName val="Արյունաբան"/>
      <sheetName val="Դեղեր"/>
      <sheetName val="Ինֆեկց"/>
      <sheetName val="ՀԱՊԱԿ"/>
      <sheetName val="Սևան"/>
      <sheetName val="Ազգինստիտ"/>
      <sheetName val="ԳրիգորԼուսավոր"/>
      <sheetName val="Կախվածություններ"/>
      <sheetName val="Ավան"/>
      <sheetName val="Բերդի ԲԿ"/>
      <sheetName val="Մաշկաբան"/>
      <sheetName val="Նևրոզներ"/>
      <sheetName val="Ուռուցքաբ"/>
      <sheetName val="Այրվածք"/>
      <sheetName val="Sheet15"/>
      <sheetName val="Sheet16"/>
      <sheetName val="Sheet17"/>
      <sheetName val="Sheet18"/>
      <sheetName val="Sheet19"/>
      <sheetName val="Sheet20"/>
      <sheetName val="Sheet21"/>
    </sheetNames>
    <sheetDataSet>
      <sheetData sheetId="0" refreshError="1"/>
      <sheetData sheetId="1" refreshError="1"/>
      <sheetData sheetId="2" refreshError="1"/>
      <sheetData sheetId="3">
        <row r="14">
          <cell r="C14">
            <v>3563829.0460000001</v>
          </cell>
        </row>
        <row r="15">
          <cell r="C15">
            <v>2336152.3909999998</v>
          </cell>
        </row>
        <row r="42">
          <cell r="C42">
            <v>3397291.236</v>
          </cell>
        </row>
        <row r="43">
          <cell r="C43">
            <v>3363662.1359999999</v>
          </cell>
        </row>
        <row r="77">
          <cell r="C77">
            <v>136561</v>
          </cell>
        </row>
      </sheetData>
      <sheetData sheetId="4">
        <row r="14">
          <cell r="C14">
            <v>765545</v>
          </cell>
        </row>
        <row r="15">
          <cell r="C15">
            <v>727513</v>
          </cell>
        </row>
        <row r="42">
          <cell r="C42">
            <v>728290</v>
          </cell>
        </row>
        <row r="43">
          <cell r="C43">
            <v>603356</v>
          </cell>
        </row>
        <row r="77">
          <cell r="C77">
            <v>36025</v>
          </cell>
        </row>
      </sheetData>
      <sheetData sheetId="5">
        <row r="14">
          <cell r="C14">
            <v>3649383</v>
          </cell>
        </row>
        <row r="15">
          <cell r="C15">
            <v>2511361</v>
          </cell>
        </row>
        <row r="42">
          <cell r="C42">
            <v>3623462</v>
          </cell>
        </row>
        <row r="43">
          <cell r="C43">
            <v>3598632</v>
          </cell>
        </row>
        <row r="77">
          <cell r="C77">
            <v>8084.7</v>
          </cell>
        </row>
      </sheetData>
      <sheetData sheetId="6">
        <row r="14">
          <cell r="C14">
            <v>1116527</v>
          </cell>
        </row>
        <row r="15">
          <cell r="C15">
            <v>1108151</v>
          </cell>
        </row>
        <row r="42">
          <cell r="C42">
            <v>1027733</v>
          </cell>
        </row>
        <row r="43">
          <cell r="C43">
            <v>1027733</v>
          </cell>
        </row>
        <row r="77">
          <cell r="C77">
            <v>72814</v>
          </cell>
        </row>
      </sheetData>
      <sheetData sheetId="7">
        <row r="14">
          <cell r="C14">
            <v>833425.3</v>
          </cell>
        </row>
        <row r="15">
          <cell r="C15">
            <v>814675.8</v>
          </cell>
        </row>
        <row r="42">
          <cell r="C42">
            <v>798506.3</v>
          </cell>
        </row>
        <row r="43">
          <cell r="C43">
            <v>622373.4</v>
          </cell>
        </row>
        <row r="77">
          <cell r="C77">
            <v>29903.4</v>
          </cell>
        </row>
      </sheetData>
      <sheetData sheetId="8">
        <row r="14">
          <cell r="C14">
            <v>1134184</v>
          </cell>
        </row>
        <row r="15">
          <cell r="C15">
            <v>843990</v>
          </cell>
        </row>
        <row r="42">
          <cell r="C42">
            <v>1133891</v>
          </cell>
        </row>
        <row r="43">
          <cell r="C43">
            <v>838278</v>
          </cell>
        </row>
        <row r="77">
          <cell r="C77">
            <v>-8724</v>
          </cell>
        </row>
      </sheetData>
      <sheetData sheetId="9">
        <row r="14">
          <cell r="C14">
            <v>11782377.199999999</v>
          </cell>
        </row>
        <row r="15">
          <cell r="C15">
            <v>11381923</v>
          </cell>
        </row>
        <row r="42">
          <cell r="C42">
            <v>11858035</v>
          </cell>
        </row>
        <row r="43">
          <cell r="C43">
            <v>11198464</v>
          </cell>
        </row>
        <row r="77">
          <cell r="C77">
            <v>-248686.8</v>
          </cell>
        </row>
      </sheetData>
      <sheetData sheetId="10">
        <row r="14">
          <cell r="C14">
            <v>605916.80000000005</v>
          </cell>
        </row>
        <row r="15">
          <cell r="C15">
            <v>531928.1</v>
          </cell>
        </row>
        <row r="42">
          <cell r="C42">
            <v>518659.20000000013</v>
          </cell>
        </row>
        <row r="43">
          <cell r="C43">
            <v>492646.20000000013</v>
          </cell>
        </row>
        <row r="77">
          <cell r="C77">
            <v>71478.3</v>
          </cell>
        </row>
      </sheetData>
      <sheetData sheetId="11">
        <row r="14">
          <cell r="C14">
            <v>738054.3</v>
          </cell>
        </row>
        <row r="15">
          <cell r="C15">
            <v>662050</v>
          </cell>
        </row>
        <row r="42">
          <cell r="C42">
            <v>659608.80000000005</v>
          </cell>
        </row>
        <row r="43">
          <cell r="C43">
            <v>593819.5</v>
          </cell>
        </row>
        <row r="77">
          <cell r="C77">
            <v>63991.4</v>
          </cell>
        </row>
      </sheetData>
      <sheetData sheetId="12">
        <row r="14">
          <cell r="C14">
            <v>443121.6</v>
          </cell>
        </row>
        <row r="15">
          <cell r="C15">
            <v>372211</v>
          </cell>
        </row>
        <row r="42">
          <cell r="C42">
            <v>441272.00000000006</v>
          </cell>
        </row>
        <row r="43">
          <cell r="C43">
            <v>441272.00000000006</v>
          </cell>
        </row>
        <row r="77">
          <cell r="C77">
            <v>1849.5999999999185</v>
          </cell>
        </row>
      </sheetData>
      <sheetData sheetId="13">
        <row r="14">
          <cell r="C14">
            <v>499594</v>
          </cell>
        </row>
        <row r="15">
          <cell r="C15">
            <v>459169</v>
          </cell>
        </row>
        <row r="42">
          <cell r="C42">
            <v>483262</v>
          </cell>
        </row>
        <row r="43">
          <cell r="C43">
            <v>483262</v>
          </cell>
        </row>
        <row r="77">
          <cell r="C77">
            <v>16332</v>
          </cell>
        </row>
      </sheetData>
      <sheetData sheetId="14">
        <row r="14">
          <cell r="C14">
            <v>128777</v>
          </cell>
        </row>
        <row r="15">
          <cell r="C15">
            <v>126393</v>
          </cell>
        </row>
        <row r="42">
          <cell r="C42">
            <v>128129</v>
          </cell>
        </row>
        <row r="43">
          <cell r="C43">
            <v>128129</v>
          </cell>
        </row>
        <row r="77">
          <cell r="C77">
            <v>648</v>
          </cell>
        </row>
      </sheetData>
      <sheetData sheetId="15">
        <row r="14">
          <cell r="C14">
            <v>5874555</v>
          </cell>
        </row>
        <row r="15">
          <cell r="C15">
            <v>4858442</v>
          </cell>
        </row>
        <row r="42">
          <cell r="C42">
            <v>5700226</v>
          </cell>
        </row>
        <row r="43">
          <cell r="C43">
            <v>5641324</v>
          </cell>
        </row>
        <row r="77">
          <cell r="C77">
            <v>146672</v>
          </cell>
        </row>
      </sheetData>
      <sheetData sheetId="16">
        <row r="14">
          <cell r="C14">
            <v>1080819</v>
          </cell>
        </row>
        <row r="15">
          <cell r="C15">
            <v>1040154</v>
          </cell>
        </row>
        <row r="42">
          <cell r="C42">
            <v>1089688</v>
          </cell>
        </row>
        <row r="43">
          <cell r="C43">
            <v>1089688</v>
          </cell>
        </row>
        <row r="77">
          <cell r="C77">
            <v>-8869</v>
          </cell>
        </row>
      </sheetData>
      <sheetData sheetId="1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 2"/>
      <sheetName val="ՀԱՎԵԼՎԱԾ 4"/>
      <sheetName val="ՀԱՇՎԱՐԿԱՅԻՆ ԱՂՅՈՒՍԱԿ"/>
      <sheetName val="Արմենպրես"/>
      <sheetName val="Էկենգ"/>
      <sheetName val="ԱՆԻՖ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</sheetNames>
    <sheetDataSet>
      <sheetData sheetId="0"/>
      <sheetData sheetId="1"/>
      <sheetData sheetId="2"/>
      <sheetData sheetId="3">
        <row r="14">
          <cell r="C14">
            <v>278246.7</v>
          </cell>
        </row>
        <row r="15">
          <cell r="C15">
            <v>58090.3</v>
          </cell>
        </row>
        <row r="42">
          <cell r="C42">
            <v>253113.19999999998</v>
          </cell>
        </row>
        <row r="43">
          <cell r="C43">
            <v>242091.59999999998</v>
          </cell>
        </row>
        <row r="77">
          <cell r="C77">
            <v>20600.900000000001</v>
          </cell>
        </row>
      </sheetData>
      <sheetData sheetId="4">
        <row r="14">
          <cell r="C14">
            <v>554845</v>
          </cell>
        </row>
        <row r="15">
          <cell r="C15">
            <v>381666</v>
          </cell>
        </row>
        <row r="42">
          <cell r="C42">
            <v>475096</v>
          </cell>
        </row>
        <row r="43">
          <cell r="C43">
            <v>312974</v>
          </cell>
        </row>
        <row r="77">
          <cell r="C77">
            <v>64335</v>
          </cell>
        </row>
      </sheetData>
      <sheetData sheetId="5">
        <row r="14">
          <cell r="C14">
            <v>1595074</v>
          </cell>
        </row>
        <row r="15">
          <cell r="C15">
            <v>1310923</v>
          </cell>
        </row>
        <row r="42">
          <cell r="C42">
            <v>2388385</v>
          </cell>
        </row>
        <row r="43">
          <cell r="C43">
            <v>2153490</v>
          </cell>
        </row>
        <row r="77">
          <cell r="C77">
            <v>-699480</v>
          </cell>
        </row>
      </sheetData>
      <sheetData sheetId="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4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4"/>
      <sheetName val="ՀԱՎԵԼՎԱԾ  2"/>
      <sheetName val="ՀԱՇՎԱՐԿԱՅԻՆ ԱՂՅՈՒՍԱԿ"/>
      <sheetName val="Sheet1"/>
      <sheetName val="Sheet2"/>
      <sheetName val="Sheet3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</sheetNames>
    <sheetDataSet>
      <sheetData sheetId="0" refreshError="1"/>
      <sheetData sheetId="1" refreshError="1"/>
      <sheetData sheetId="2" refreshError="1"/>
      <sheetData sheetId="3">
        <row r="14">
          <cell r="C14">
            <v>313401.8</v>
          </cell>
        </row>
        <row r="15">
          <cell r="C15">
            <v>296132</v>
          </cell>
        </row>
        <row r="42">
          <cell r="C42">
            <v>243853.09999999998</v>
          </cell>
        </row>
        <row r="43">
          <cell r="C43">
            <v>238913.09999999998</v>
          </cell>
        </row>
        <row r="77">
          <cell r="C77">
            <v>64649.2</v>
          </cell>
        </row>
      </sheetData>
      <sheetData sheetId="4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4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2"/>
      <sheetName val="ՀԱՎԵԼՎԱԾ 4"/>
      <sheetName val="ՀԱՇՎԱՐԿԱՅԻՆ ԱՂՅՈՒՍԱԿ"/>
      <sheetName val="ՀԱԷԿ"/>
      <sheetName val="ԵրՋԷԿ"/>
      <sheetName val="ԲԷՑ"/>
      <sheetName val="ԷԷՀՕ"/>
      <sheetName val="Հաշվարկային կենտրոն"/>
      <sheetName val="Էներգետիկայի ինստիտուտ"/>
      <sheetName val="Հայատոմ"/>
      <sheetName val="ՌԹՎ"/>
      <sheetName val="Անալիտիկ"/>
      <sheetName val="Նաիրիտ-2"/>
      <sheetName val="Էներգաիմպէքս"/>
      <sheetName val="Հայավտոկայարան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</sheetNames>
    <sheetDataSet>
      <sheetData sheetId="0" refreshError="1"/>
      <sheetData sheetId="1" refreshError="1"/>
      <sheetData sheetId="2" refreshError="1"/>
      <sheetData sheetId="3">
        <row r="14">
          <cell r="C14">
            <v>35432687</v>
          </cell>
        </row>
        <row r="15">
          <cell r="C15">
            <v>22287525</v>
          </cell>
        </row>
        <row r="42">
          <cell r="C42">
            <v>39543819</v>
          </cell>
        </row>
        <row r="43">
          <cell r="C43">
            <v>31947148</v>
          </cell>
        </row>
        <row r="77">
          <cell r="C77">
            <v>-4085317</v>
          </cell>
        </row>
      </sheetData>
      <sheetData sheetId="4">
        <row r="14">
          <cell r="C14">
            <v>66628297.491999991</v>
          </cell>
        </row>
        <row r="15">
          <cell r="C15">
            <v>40746896.938999996</v>
          </cell>
        </row>
        <row r="42">
          <cell r="C42">
            <v>48464128.517000005</v>
          </cell>
        </row>
        <row r="43">
          <cell r="C43">
            <v>42530065.449000001</v>
          </cell>
        </row>
        <row r="77">
          <cell r="C77">
            <v>18567811</v>
          </cell>
        </row>
      </sheetData>
      <sheetData sheetId="5">
        <row r="14">
          <cell r="C14">
            <v>18957256.210000001</v>
          </cell>
        </row>
        <row r="15">
          <cell r="C15">
            <v>3133110.21</v>
          </cell>
        </row>
        <row r="42">
          <cell r="C42">
            <v>7873699.21</v>
          </cell>
        </row>
        <row r="43">
          <cell r="C43">
            <v>4744062</v>
          </cell>
        </row>
        <row r="77">
          <cell r="C77">
            <v>10994007</v>
          </cell>
        </row>
      </sheetData>
      <sheetData sheetId="6">
        <row r="14">
          <cell r="C14">
            <v>3392665</v>
          </cell>
        </row>
        <row r="15">
          <cell r="C15">
            <v>1773091</v>
          </cell>
        </row>
        <row r="42">
          <cell r="C42">
            <v>2158834</v>
          </cell>
        </row>
        <row r="43">
          <cell r="C43">
            <v>1029713</v>
          </cell>
        </row>
        <row r="77">
          <cell r="C77">
            <v>1232224</v>
          </cell>
        </row>
      </sheetData>
      <sheetData sheetId="7">
        <row r="14">
          <cell r="C14">
            <v>351443</v>
          </cell>
        </row>
        <row r="15">
          <cell r="C15">
            <v>351204</v>
          </cell>
        </row>
        <row r="42">
          <cell r="C42">
            <v>315377</v>
          </cell>
        </row>
        <row r="43">
          <cell r="C43">
            <v>235336</v>
          </cell>
        </row>
        <row r="77">
          <cell r="C77">
            <v>27423</v>
          </cell>
        </row>
      </sheetData>
      <sheetData sheetId="8">
        <row r="14">
          <cell r="C14">
            <v>252801</v>
          </cell>
        </row>
        <row r="15">
          <cell r="C15">
            <v>221333</v>
          </cell>
        </row>
        <row r="42">
          <cell r="C42">
            <v>289034</v>
          </cell>
        </row>
        <row r="43">
          <cell r="C43">
            <v>148426</v>
          </cell>
        </row>
        <row r="77">
          <cell r="C77">
            <v>-35984</v>
          </cell>
        </row>
      </sheetData>
      <sheetData sheetId="9">
        <row r="14">
          <cell r="C14">
            <v>386556</v>
          </cell>
        </row>
        <row r="15">
          <cell r="C15">
            <v>377502</v>
          </cell>
        </row>
        <row r="42">
          <cell r="C42">
            <v>369785</v>
          </cell>
        </row>
        <row r="43">
          <cell r="C43">
            <v>217355</v>
          </cell>
        </row>
        <row r="77">
          <cell r="C77">
            <v>13383</v>
          </cell>
        </row>
      </sheetData>
      <sheetData sheetId="10">
        <row r="14">
          <cell r="C14">
            <v>37033.699999999997</v>
          </cell>
        </row>
        <row r="15">
          <cell r="C15">
            <v>37033.699999999997</v>
          </cell>
        </row>
        <row r="42">
          <cell r="C42">
            <v>37033.700000000004</v>
          </cell>
        </row>
        <row r="43">
          <cell r="C43">
            <v>27776.000000000004</v>
          </cell>
        </row>
        <row r="77">
          <cell r="C77">
            <v>0</v>
          </cell>
        </row>
      </sheetData>
      <sheetData sheetId="11">
        <row r="14">
          <cell r="C14">
            <v>109902</v>
          </cell>
        </row>
        <row r="15">
          <cell r="C15">
            <v>103699</v>
          </cell>
        </row>
        <row r="42">
          <cell r="C42">
            <v>101288</v>
          </cell>
        </row>
        <row r="43">
          <cell r="C43">
            <v>71396</v>
          </cell>
        </row>
        <row r="77">
          <cell r="C77">
            <v>6255</v>
          </cell>
        </row>
      </sheetData>
      <sheetData sheetId="12">
        <row r="14">
          <cell r="C14">
            <v>38418.589999999997</v>
          </cell>
        </row>
        <row r="15">
          <cell r="C15">
            <v>0</v>
          </cell>
        </row>
        <row r="42">
          <cell r="C42">
            <v>1116171.8199999998</v>
          </cell>
        </row>
        <row r="43">
          <cell r="C43">
            <v>0</v>
          </cell>
        </row>
        <row r="77">
          <cell r="C77">
            <v>-1077753.23</v>
          </cell>
        </row>
      </sheetData>
      <sheetData sheetId="13">
        <row r="14">
          <cell r="C14">
            <v>8264414.0999999996</v>
          </cell>
        </row>
        <row r="15">
          <cell r="C15">
            <v>8223445.7999999998</v>
          </cell>
        </row>
        <row r="42">
          <cell r="C42">
            <v>8214863.534</v>
          </cell>
        </row>
        <row r="43">
          <cell r="C43">
            <v>8147099</v>
          </cell>
        </row>
        <row r="77">
          <cell r="C77">
            <v>43617.8</v>
          </cell>
        </row>
      </sheetData>
      <sheetData sheetId="14">
        <row r="14">
          <cell r="C14">
            <v>276020.8</v>
          </cell>
        </row>
        <row r="15">
          <cell r="C15">
            <v>268615.8</v>
          </cell>
        </row>
        <row r="42">
          <cell r="C42">
            <v>259759.4</v>
          </cell>
        </row>
        <row r="43">
          <cell r="C43">
            <v>122825.60000000001</v>
          </cell>
        </row>
        <row r="77">
          <cell r="C77">
            <v>9551.1</v>
          </cell>
        </row>
      </sheetData>
      <sheetData sheetId="1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 2"/>
      <sheetName val="ՀԱՎԵԼՎԱԾ 4"/>
      <sheetName val="ՀԱՇՎԱՐԿԱՅԻՆ ԱՂՅՈՒՍԱԿ"/>
      <sheetName val="Arm-Aero"/>
      <sheetName val="Zinar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 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</sheetNames>
    <sheetDataSet>
      <sheetData sheetId="0" refreshError="1"/>
      <sheetData sheetId="1" refreshError="1"/>
      <sheetData sheetId="2" refreshError="1"/>
      <sheetData sheetId="3">
        <row r="14">
          <cell r="C14">
            <v>141754.5</v>
          </cell>
        </row>
        <row r="15">
          <cell r="C15">
            <v>137419.1</v>
          </cell>
        </row>
        <row r="42">
          <cell r="C42">
            <v>76204.900000000009</v>
          </cell>
        </row>
        <row r="43">
          <cell r="C43">
            <v>75282.600000000006</v>
          </cell>
        </row>
        <row r="77">
          <cell r="C77">
            <v>54365</v>
          </cell>
        </row>
      </sheetData>
      <sheetData sheetId="4">
        <row r="14">
          <cell r="C14">
            <v>129289</v>
          </cell>
        </row>
        <row r="15">
          <cell r="C15">
            <v>124261</v>
          </cell>
        </row>
        <row r="42">
          <cell r="C42">
            <v>111570</v>
          </cell>
        </row>
        <row r="43">
          <cell r="C43">
            <v>111570</v>
          </cell>
        </row>
        <row r="77">
          <cell r="C77">
            <v>14529</v>
          </cell>
        </row>
      </sheetData>
      <sheetData sheetId="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4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 2"/>
      <sheetName val="ՀԱՎԵԼՎԱԾ 4"/>
      <sheetName val="ՀԱՇՎԱՐԿԱՅԻՆ ԱՂՅՈՒՍԱԿ"/>
      <sheetName val="Սալսա Դիվելոփմենթ ՓԲԸ"/>
      <sheetName val="ՔԾՓԿ ԲԲԸ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</sheetNames>
    <sheetDataSet>
      <sheetData sheetId="0" refreshError="1"/>
      <sheetData sheetId="1" refreshError="1"/>
      <sheetData sheetId="2" refreshError="1"/>
      <sheetData sheetId="3">
        <row r="14">
          <cell r="C14">
            <v>0</v>
          </cell>
        </row>
        <row r="15">
          <cell r="C15">
            <v>0</v>
          </cell>
        </row>
        <row r="42">
          <cell r="C42">
            <v>8795.74</v>
          </cell>
        </row>
        <row r="43">
          <cell r="C43">
            <v>7684.34</v>
          </cell>
        </row>
        <row r="77">
          <cell r="C77">
            <v>-8795.74</v>
          </cell>
        </row>
      </sheetData>
      <sheetData sheetId="4">
        <row r="14">
          <cell r="C14">
            <v>17605.600000000002</v>
          </cell>
        </row>
        <row r="15">
          <cell r="C15">
            <v>17605.600000000002</v>
          </cell>
        </row>
        <row r="42">
          <cell r="C42">
            <v>98728.807000000001</v>
          </cell>
        </row>
        <row r="43">
          <cell r="C43">
            <v>98728.807000000001</v>
          </cell>
        </row>
        <row r="77">
          <cell r="C77">
            <v>-89631</v>
          </cell>
        </row>
      </sheetData>
      <sheetData sheetId="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4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 2"/>
      <sheetName val="ՀԱՎԵԼՎԱԾ 4"/>
      <sheetName val="ՀԱՇՎԱՐԿԱՅԻՆ ԱՂՅՈՒՍԱԿ"/>
      <sheetName val="&lt;&lt;Արմավիրի ԲԿ&gt;&gt;ՓԲԸ"/>
      <sheetName val="Բաղր&lt;&lt;Հիսուսի մանուկներ&gt;&gt;ԱԿՓԲԸ"/>
      <sheetName val="&lt;&lt;Վաղ. հիվանդանոց&gt;&gt;ՊՓԲԸ"/>
      <sheetName val="&lt;&lt;&lt;&lt;Էջմիածին&gt;&gt; ԲԿ&gt;&gt;ՓԲԸ"/>
      <sheetName val="&lt;&lt;Մեծամորի ԲԿ&gt;&gt;ՓԲԸ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</sheetNames>
    <sheetDataSet>
      <sheetData sheetId="0" refreshError="1"/>
      <sheetData sheetId="1" refreshError="1"/>
      <sheetData sheetId="2" refreshError="1"/>
      <sheetData sheetId="3">
        <row r="14">
          <cell r="C14">
            <v>1566109.9</v>
          </cell>
        </row>
        <row r="15">
          <cell r="C15">
            <v>1566013.9</v>
          </cell>
        </row>
        <row r="42">
          <cell r="C42">
            <v>1504371.0000000002</v>
          </cell>
        </row>
        <row r="43">
          <cell r="C43">
            <v>1501264.9000000001</v>
          </cell>
        </row>
        <row r="77">
          <cell r="C77">
            <v>54721</v>
          </cell>
        </row>
      </sheetData>
      <sheetData sheetId="4">
        <row r="14">
          <cell r="C14">
            <v>108439.9</v>
          </cell>
        </row>
        <row r="15">
          <cell r="C15">
            <v>108439.9</v>
          </cell>
        </row>
        <row r="42">
          <cell r="C42">
            <v>108329.80000000002</v>
          </cell>
        </row>
        <row r="43">
          <cell r="C43">
            <v>108329.80000000002</v>
          </cell>
        </row>
        <row r="77">
          <cell r="C77">
            <v>90.3</v>
          </cell>
        </row>
      </sheetData>
      <sheetData sheetId="5">
        <row r="14">
          <cell r="C14">
            <v>753484.3</v>
          </cell>
        </row>
        <row r="15">
          <cell r="C15">
            <v>719346.3</v>
          </cell>
        </row>
        <row r="42">
          <cell r="C42">
            <v>730301</v>
          </cell>
        </row>
        <row r="43">
          <cell r="C43">
            <v>730301</v>
          </cell>
        </row>
        <row r="77">
          <cell r="C77">
            <v>19882.5</v>
          </cell>
        </row>
      </sheetData>
      <sheetData sheetId="6">
        <row r="14">
          <cell r="C14">
            <v>851512</v>
          </cell>
        </row>
        <row r="15">
          <cell r="C15">
            <v>719946</v>
          </cell>
        </row>
        <row r="42">
          <cell r="C42">
            <v>862017</v>
          </cell>
        </row>
        <row r="43">
          <cell r="C43">
            <v>862017</v>
          </cell>
        </row>
        <row r="77">
          <cell r="C77">
            <v>-10505</v>
          </cell>
        </row>
      </sheetData>
      <sheetData sheetId="7">
        <row r="14">
          <cell r="C14">
            <v>479094.3</v>
          </cell>
        </row>
        <row r="15">
          <cell r="C15">
            <v>405667.7</v>
          </cell>
        </row>
        <row r="42">
          <cell r="C42">
            <v>472256.10000000003</v>
          </cell>
        </row>
        <row r="43">
          <cell r="C43">
            <v>403964.10000000003</v>
          </cell>
        </row>
        <row r="77">
          <cell r="C77">
            <v>6332</v>
          </cell>
        </row>
      </sheetData>
      <sheetData sheetId="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4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5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6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7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8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19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0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1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2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  <sheetData sheetId="23">
        <row r="14">
          <cell r="C14">
            <v>0</v>
          </cell>
        </row>
        <row r="15">
          <cell r="C15">
            <v>0</v>
          </cell>
        </row>
        <row r="42">
          <cell r="C42">
            <v>0</v>
          </cell>
        </row>
        <row r="43">
          <cell r="C43">
            <v>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ՀԱՎԵԼՎԱԾ  2"/>
      <sheetName val="ՀԱՎԵԼՎԱԾ 4"/>
      <sheetName val="ՀԱՇՎԱՐԿԱՅԻՆ ԱՂՅՈՒՍԱԿ"/>
      <sheetName val="CaxkahovitiAK"/>
      <sheetName val="AparaniBK"/>
      <sheetName val="AshtarakiBK"/>
      <sheetName val="TaliniBK"/>
    </sheetNames>
    <sheetDataSet>
      <sheetData sheetId="0" refreshError="1"/>
      <sheetData sheetId="1" refreshError="1"/>
      <sheetData sheetId="2" refreshError="1"/>
      <sheetData sheetId="3" refreshError="1">
        <row r="15">
          <cell r="C15">
            <v>241782</v>
          </cell>
        </row>
      </sheetData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opLeftCell="B1" workbookViewId="0">
      <selection activeCell="B1" sqref="B1"/>
    </sheetView>
  </sheetViews>
  <sheetFormatPr defaultRowHeight="14.4" x14ac:dyDescent="0.3"/>
  <cols>
    <col min="2" max="2" width="96.44140625" customWidth="1"/>
  </cols>
  <sheetData>
    <row r="1" spans="1:2" ht="21.75" customHeight="1" x14ac:dyDescent="0.3">
      <c r="A1" s="2">
        <v>1</v>
      </c>
      <c r="B1" s="3" t="s">
        <v>0</v>
      </c>
    </row>
    <row r="2" spans="1:2" ht="15.6" x14ac:dyDescent="0.3">
      <c r="A2" s="2">
        <v>2</v>
      </c>
      <c r="B2" s="3" t="s">
        <v>1</v>
      </c>
    </row>
    <row r="3" spans="1:2" ht="15.6" x14ac:dyDescent="0.3">
      <c r="A3" s="2">
        <v>8</v>
      </c>
      <c r="B3" s="3" t="s">
        <v>140</v>
      </c>
    </row>
    <row r="4" spans="1:2" ht="24" customHeight="1" x14ac:dyDescent="0.3">
      <c r="A4" s="2">
        <v>5</v>
      </c>
      <c r="B4" s="3" t="s">
        <v>139</v>
      </c>
    </row>
    <row r="5" spans="1:2" ht="15.6" x14ac:dyDescent="0.3">
      <c r="A5" s="2">
        <v>6</v>
      </c>
      <c r="B5" s="3" t="s">
        <v>147</v>
      </c>
    </row>
    <row r="6" spans="1:2" ht="15.6" x14ac:dyDescent="0.3">
      <c r="A6" s="2">
        <v>7</v>
      </c>
      <c r="B6" s="3" t="s">
        <v>2</v>
      </c>
    </row>
    <row r="7" spans="1:2" x14ac:dyDescent="0.3">
      <c r="B7" s="106" t="s">
        <v>190</v>
      </c>
    </row>
    <row r="8" spans="1:2" ht="15.6" x14ac:dyDescent="0.3">
      <c r="A8" s="2">
        <v>9</v>
      </c>
      <c r="B8" s="3" t="s">
        <v>141</v>
      </c>
    </row>
    <row r="9" spans="1:2" ht="15.6" x14ac:dyDescent="0.3">
      <c r="B9" s="1"/>
    </row>
  </sheetData>
  <hyperlinks>
    <hyperlink ref="B1" location="'1'!A1" display="ՀՀ Առողջապահության նախարարություն"/>
    <hyperlink ref="B4" location="'4'!A1" display="ՀՀ տարածքային կառավարման և ենթակառուցվածքների նախարարություն"/>
    <hyperlink ref="B6" location="'6'!A1" display="ՀՀ Պաշտպանության նախարարություն"/>
    <hyperlink ref="B2" location="'2'!A1" display="ՀՀ Արդարադատության նախարարություն"/>
    <hyperlink ref="B5" location="'5'!A1" display="ՀՀ Կրթության, գիտության, մշակույթի և սպորտի  նախարարություն"/>
    <hyperlink ref="B8" location="'8'!A1" display="ՀՀ շրջակա միջավայրի նախարարություն"/>
    <hyperlink ref="B3" location="'3'!A1" display="ՀՀ բարձր տեխնոլոգիական արդյունաբերության նախարարություն"/>
    <hyperlink ref="B7" location="'7'!A1" display="ՀՀ էկոնոմիկայի նախարարություն"/>
  </hyperlink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3"/>
  <sheetViews>
    <sheetView workbookViewId="0">
      <selection activeCell="B11" sqref="B11"/>
    </sheetView>
  </sheetViews>
  <sheetFormatPr defaultRowHeight="14.4" x14ac:dyDescent="0.3"/>
  <cols>
    <col min="2" max="2" width="49.6640625" customWidth="1"/>
  </cols>
  <sheetData>
    <row r="2" spans="1:2" ht="22.5" customHeight="1" x14ac:dyDescent="0.3">
      <c r="A2" s="2">
        <v>9</v>
      </c>
      <c r="B2" s="3" t="s">
        <v>5</v>
      </c>
    </row>
    <row r="3" spans="1:2" ht="15.6" x14ac:dyDescent="0.3">
      <c r="A3" s="2">
        <v>10</v>
      </c>
      <c r="B3" s="3" t="s">
        <v>6</v>
      </c>
    </row>
    <row r="4" spans="1:2" ht="15.6" x14ac:dyDescent="0.3">
      <c r="A4" s="2">
        <v>11</v>
      </c>
      <c r="B4" s="3" t="s">
        <v>7</v>
      </c>
    </row>
    <row r="5" spans="1:2" ht="15.6" x14ac:dyDescent="0.3">
      <c r="A5" s="2">
        <v>12</v>
      </c>
      <c r="B5" s="3" t="s">
        <v>8</v>
      </c>
    </row>
    <row r="6" spans="1:2" ht="15.6" x14ac:dyDescent="0.3">
      <c r="A6" s="2">
        <v>13</v>
      </c>
      <c r="B6" s="3" t="s">
        <v>9</v>
      </c>
    </row>
    <row r="7" spans="1:2" ht="15.6" x14ac:dyDescent="0.3">
      <c r="A7" s="2">
        <v>14</v>
      </c>
      <c r="B7" s="3" t="s">
        <v>10</v>
      </c>
    </row>
    <row r="8" spans="1:2" ht="15.6" x14ac:dyDescent="0.3">
      <c r="A8" s="2">
        <v>15</v>
      </c>
      <c r="B8" s="3" t="s">
        <v>11</v>
      </c>
    </row>
    <row r="9" spans="1:2" ht="15.6" x14ac:dyDescent="0.3">
      <c r="A9" s="2">
        <v>16</v>
      </c>
      <c r="B9" s="3" t="s">
        <v>12</v>
      </c>
    </row>
    <row r="10" spans="1:2" ht="15.6" x14ac:dyDescent="0.3">
      <c r="A10" s="2">
        <v>17</v>
      </c>
      <c r="B10" s="3" t="s">
        <v>14</v>
      </c>
    </row>
    <row r="11" spans="1:2" ht="15.6" x14ac:dyDescent="0.3">
      <c r="A11" s="2">
        <v>18</v>
      </c>
      <c r="B11" s="3" t="s">
        <v>13</v>
      </c>
    </row>
    <row r="12" spans="1:2" ht="15.6" x14ac:dyDescent="0.3">
      <c r="B12" s="1"/>
    </row>
    <row r="13" spans="1:2" ht="15.6" x14ac:dyDescent="0.3">
      <c r="B13" s="1"/>
    </row>
  </sheetData>
  <hyperlinks>
    <hyperlink ref="B2" location="'9'!A1" display="ՀՀ Արմավիրի մարզպետարան"/>
    <hyperlink ref="B4" location="'11'!A1" display="ՀՀ Արարատի մարզպետարան"/>
    <hyperlink ref="B5" location="'12'!A1" display="ՀՀ Գեղարքունիքի մարզպետարան"/>
    <hyperlink ref="B10" location="'17'!A1" display="ՀՀ Վայոց ձորի մարզպետարան"/>
    <hyperlink ref="B11" location="'18'!A1" display="ՀՀ Տավուշի մարզպետարան"/>
    <hyperlink ref="B7" location="'14'!A1" display="ՀՀ Կոտայքի մարզպետարան"/>
    <hyperlink ref="B9" location="'16'!A1" display="ՀՀ Սյունիքի մարզպետարան"/>
    <hyperlink ref="B8" location="'15'!A1" display="ՀՀ Շիրակի մարզպետարան"/>
    <hyperlink ref="B3" location="'10'!A1" display="ՀՀ Արագածոտնի մարզպետարան"/>
    <hyperlink ref="B6" location="'13'!A1" display="ՀՀ Լոռու մարզպետարան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A4" workbookViewId="0">
      <selection activeCell="AB10" sqref="AB10:AC23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3" width="16.77734375" style="4" customWidth="1"/>
    <col min="284" max="284" width="14.33203125" style="4" customWidth="1"/>
    <col min="285" max="285" width="13.21875" style="4" customWidth="1"/>
    <col min="286" max="286" width="12.77734375" style="4" customWidth="1"/>
    <col min="287" max="287" width="0" style="4" hidden="1" customWidth="1"/>
    <col min="288" max="288" width="11.77734375" style="4" customWidth="1"/>
    <col min="289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39" width="16.77734375" style="4" customWidth="1"/>
    <col min="540" max="540" width="14.33203125" style="4" customWidth="1"/>
    <col min="541" max="541" width="13.21875" style="4" customWidth="1"/>
    <col min="542" max="542" width="12.77734375" style="4" customWidth="1"/>
    <col min="543" max="543" width="0" style="4" hidden="1" customWidth="1"/>
    <col min="544" max="544" width="11.77734375" style="4" customWidth="1"/>
    <col min="545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5" width="16.77734375" style="4" customWidth="1"/>
    <col min="796" max="796" width="14.33203125" style="4" customWidth="1"/>
    <col min="797" max="797" width="13.21875" style="4" customWidth="1"/>
    <col min="798" max="798" width="12.77734375" style="4" customWidth="1"/>
    <col min="799" max="799" width="0" style="4" hidden="1" customWidth="1"/>
    <col min="800" max="800" width="11.77734375" style="4" customWidth="1"/>
    <col min="801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1" width="16.77734375" style="4" customWidth="1"/>
    <col min="1052" max="1052" width="14.33203125" style="4" customWidth="1"/>
    <col min="1053" max="1053" width="13.21875" style="4" customWidth="1"/>
    <col min="1054" max="1054" width="12.77734375" style="4" customWidth="1"/>
    <col min="1055" max="1055" width="0" style="4" hidden="1" customWidth="1"/>
    <col min="1056" max="1056" width="11.77734375" style="4" customWidth="1"/>
    <col min="1057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7" width="16.77734375" style="4" customWidth="1"/>
    <col min="1308" max="1308" width="14.33203125" style="4" customWidth="1"/>
    <col min="1309" max="1309" width="13.21875" style="4" customWidth="1"/>
    <col min="1310" max="1310" width="12.77734375" style="4" customWidth="1"/>
    <col min="1311" max="1311" width="0" style="4" hidden="1" customWidth="1"/>
    <col min="1312" max="1312" width="11.77734375" style="4" customWidth="1"/>
    <col min="1313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3" width="16.77734375" style="4" customWidth="1"/>
    <col min="1564" max="1564" width="14.33203125" style="4" customWidth="1"/>
    <col min="1565" max="1565" width="13.21875" style="4" customWidth="1"/>
    <col min="1566" max="1566" width="12.77734375" style="4" customWidth="1"/>
    <col min="1567" max="1567" width="0" style="4" hidden="1" customWidth="1"/>
    <col min="1568" max="1568" width="11.77734375" style="4" customWidth="1"/>
    <col min="1569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19" width="16.77734375" style="4" customWidth="1"/>
    <col min="1820" max="1820" width="14.33203125" style="4" customWidth="1"/>
    <col min="1821" max="1821" width="13.21875" style="4" customWidth="1"/>
    <col min="1822" max="1822" width="12.77734375" style="4" customWidth="1"/>
    <col min="1823" max="1823" width="0" style="4" hidden="1" customWidth="1"/>
    <col min="1824" max="1824" width="11.77734375" style="4" customWidth="1"/>
    <col min="1825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5" width="16.77734375" style="4" customWidth="1"/>
    <col min="2076" max="2076" width="14.33203125" style="4" customWidth="1"/>
    <col min="2077" max="2077" width="13.21875" style="4" customWidth="1"/>
    <col min="2078" max="2078" width="12.77734375" style="4" customWidth="1"/>
    <col min="2079" max="2079" width="0" style="4" hidden="1" customWidth="1"/>
    <col min="2080" max="2080" width="11.77734375" style="4" customWidth="1"/>
    <col min="2081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1" width="16.77734375" style="4" customWidth="1"/>
    <col min="2332" max="2332" width="14.33203125" style="4" customWidth="1"/>
    <col min="2333" max="2333" width="13.21875" style="4" customWidth="1"/>
    <col min="2334" max="2334" width="12.77734375" style="4" customWidth="1"/>
    <col min="2335" max="2335" width="0" style="4" hidden="1" customWidth="1"/>
    <col min="2336" max="2336" width="11.77734375" style="4" customWidth="1"/>
    <col min="2337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7" width="16.77734375" style="4" customWidth="1"/>
    <col min="2588" max="2588" width="14.33203125" style="4" customWidth="1"/>
    <col min="2589" max="2589" width="13.21875" style="4" customWidth="1"/>
    <col min="2590" max="2590" width="12.77734375" style="4" customWidth="1"/>
    <col min="2591" max="2591" width="0" style="4" hidden="1" customWidth="1"/>
    <col min="2592" max="2592" width="11.77734375" style="4" customWidth="1"/>
    <col min="2593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3" width="16.77734375" style="4" customWidth="1"/>
    <col min="2844" max="2844" width="14.33203125" style="4" customWidth="1"/>
    <col min="2845" max="2845" width="13.21875" style="4" customWidth="1"/>
    <col min="2846" max="2846" width="12.77734375" style="4" customWidth="1"/>
    <col min="2847" max="2847" width="0" style="4" hidden="1" customWidth="1"/>
    <col min="2848" max="2848" width="11.77734375" style="4" customWidth="1"/>
    <col min="2849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099" width="16.77734375" style="4" customWidth="1"/>
    <col min="3100" max="3100" width="14.33203125" style="4" customWidth="1"/>
    <col min="3101" max="3101" width="13.21875" style="4" customWidth="1"/>
    <col min="3102" max="3102" width="12.77734375" style="4" customWidth="1"/>
    <col min="3103" max="3103" width="0" style="4" hidden="1" customWidth="1"/>
    <col min="3104" max="3104" width="11.77734375" style="4" customWidth="1"/>
    <col min="3105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5" width="16.77734375" style="4" customWidth="1"/>
    <col min="3356" max="3356" width="14.33203125" style="4" customWidth="1"/>
    <col min="3357" max="3357" width="13.21875" style="4" customWidth="1"/>
    <col min="3358" max="3358" width="12.77734375" style="4" customWidth="1"/>
    <col min="3359" max="3359" width="0" style="4" hidden="1" customWidth="1"/>
    <col min="3360" max="3360" width="11.77734375" style="4" customWidth="1"/>
    <col min="3361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1" width="16.77734375" style="4" customWidth="1"/>
    <col min="3612" max="3612" width="14.33203125" style="4" customWidth="1"/>
    <col min="3613" max="3613" width="13.21875" style="4" customWidth="1"/>
    <col min="3614" max="3614" width="12.77734375" style="4" customWidth="1"/>
    <col min="3615" max="3615" width="0" style="4" hidden="1" customWidth="1"/>
    <col min="3616" max="3616" width="11.77734375" style="4" customWidth="1"/>
    <col min="3617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7" width="16.77734375" style="4" customWidth="1"/>
    <col min="3868" max="3868" width="14.33203125" style="4" customWidth="1"/>
    <col min="3869" max="3869" width="13.21875" style="4" customWidth="1"/>
    <col min="3870" max="3870" width="12.77734375" style="4" customWidth="1"/>
    <col min="3871" max="3871" width="0" style="4" hidden="1" customWidth="1"/>
    <col min="3872" max="3872" width="11.77734375" style="4" customWidth="1"/>
    <col min="3873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3" width="16.77734375" style="4" customWidth="1"/>
    <col min="4124" max="4124" width="14.33203125" style="4" customWidth="1"/>
    <col min="4125" max="4125" width="13.21875" style="4" customWidth="1"/>
    <col min="4126" max="4126" width="12.77734375" style="4" customWidth="1"/>
    <col min="4127" max="4127" width="0" style="4" hidden="1" customWidth="1"/>
    <col min="4128" max="4128" width="11.77734375" style="4" customWidth="1"/>
    <col min="4129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79" width="16.77734375" style="4" customWidth="1"/>
    <col min="4380" max="4380" width="14.33203125" style="4" customWidth="1"/>
    <col min="4381" max="4381" width="13.21875" style="4" customWidth="1"/>
    <col min="4382" max="4382" width="12.77734375" style="4" customWidth="1"/>
    <col min="4383" max="4383" width="0" style="4" hidden="1" customWidth="1"/>
    <col min="4384" max="4384" width="11.77734375" style="4" customWidth="1"/>
    <col min="4385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5" width="16.77734375" style="4" customWidth="1"/>
    <col min="4636" max="4636" width="14.33203125" style="4" customWidth="1"/>
    <col min="4637" max="4637" width="13.21875" style="4" customWidth="1"/>
    <col min="4638" max="4638" width="12.77734375" style="4" customWidth="1"/>
    <col min="4639" max="4639" width="0" style="4" hidden="1" customWidth="1"/>
    <col min="4640" max="4640" width="11.77734375" style="4" customWidth="1"/>
    <col min="4641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1" width="16.77734375" style="4" customWidth="1"/>
    <col min="4892" max="4892" width="14.33203125" style="4" customWidth="1"/>
    <col min="4893" max="4893" width="13.21875" style="4" customWidth="1"/>
    <col min="4894" max="4894" width="12.77734375" style="4" customWidth="1"/>
    <col min="4895" max="4895" width="0" style="4" hidden="1" customWidth="1"/>
    <col min="4896" max="4896" width="11.77734375" style="4" customWidth="1"/>
    <col min="4897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7" width="16.77734375" style="4" customWidth="1"/>
    <col min="5148" max="5148" width="14.33203125" style="4" customWidth="1"/>
    <col min="5149" max="5149" width="13.21875" style="4" customWidth="1"/>
    <col min="5150" max="5150" width="12.77734375" style="4" customWidth="1"/>
    <col min="5151" max="5151" width="0" style="4" hidden="1" customWidth="1"/>
    <col min="5152" max="5152" width="11.77734375" style="4" customWidth="1"/>
    <col min="5153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3" width="16.77734375" style="4" customWidth="1"/>
    <col min="5404" max="5404" width="14.33203125" style="4" customWidth="1"/>
    <col min="5405" max="5405" width="13.21875" style="4" customWidth="1"/>
    <col min="5406" max="5406" width="12.77734375" style="4" customWidth="1"/>
    <col min="5407" max="5407" width="0" style="4" hidden="1" customWidth="1"/>
    <col min="5408" max="5408" width="11.77734375" style="4" customWidth="1"/>
    <col min="5409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59" width="16.77734375" style="4" customWidth="1"/>
    <col min="5660" max="5660" width="14.33203125" style="4" customWidth="1"/>
    <col min="5661" max="5661" width="13.21875" style="4" customWidth="1"/>
    <col min="5662" max="5662" width="12.77734375" style="4" customWidth="1"/>
    <col min="5663" max="5663" width="0" style="4" hidden="1" customWidth="1"/>
    <col min="5664" max="5664" width="11.77734375" style="4" customWidth="1"/>
    <col min="5665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5" width="16.77734375" style="4" customWidth="1"/>
    <col min="5916" max="5916" width="14.33203125" style="4" customWidth="1"/>
    <col min="5917" max="5917" width="13.21875" style="4" customWidth="1"/>
    <col min="5918" max="5918" width="12.77734375" style="4" customWidth="1"/>
    <col min="5919" max="5919" width="0" style="4" hidden="1" customWidth="1"/>
    <col min="5920" max="5920" width="11.77734375" style="4" customWidth="1"/>
    <col min="5921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1" width="16.77734375" style="4" customWidth="1"/>
    <col min="6172" max="6172" width="14.33203125" style="4" customWidth="1"/>
    <col min="6173" max="6173" width="13.21875" style="4" customWidth="1"/>
    <col min="6174" max="6174" width="12.77734375" style="4" customWidth="1"/>
    <col min="6175" max="6175" width="0" style="4" hidden="1" customWidth="1"/>
    <col min="6176" max="6176" width="11.77734375" style="4" customWidth="1"/>
    <col min="6177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7" width="16.77734375" style="4" customWidth="1"/>
    <col min="6428" max="6428" width="14.33203125" style="4" customWidth="1"/>
    <col min="6429" max="6429" width="13.21875" style="4" customWidth="1"/>
    <col min="6430" max="6430" width="12.77734375" style="4" customWidth="1"/>
    <col min="6431" max="6431" width="0" style="4" hidden="1" customWidth="1"/>
    <col min="6432" max="6432" width="11.77734375" style="4" customWidth="1"/>
    <col min="6433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3" width="16.77734375" style="4" customWidth="1"/>
    <col min="6684" max="6684" width="14.33203125" style="4" customWidth="1"/>
    <col min="6685" max="6685" width="13.21875" style="4" customWidth="1"/>
    <col min="6686" max="6686" width="12.77734375" style="4" customWidth="1"/>
    <col min="6687" max="6687" width="0" style="4" hidden="1" customWidth="1"/>
    <col min="6688" max="6688" width="11.77734375" style="4" customWidth="1"/>
    <col min="6689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39" width="16.77734375" style="4" customWidth="1"/>
    <col min="6940" max="6940" width="14.33203125" style="4" customWidth="1"/>
    <col min="6941" max="6941" width="13.21875" style="4" customWidth="1"/>
    <col min="6942" max="6942" width="12.77734375" style="4" customWidth="1"/>
    <col min="6943" max="6943" width="0" style="4" hidden="1" customWidth="1"/>
    <col min="6944" max="6944" width="11.77734375" style="4" customWidth="1"/>
    <col min="6945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5" width="16.77734375" style="4" customWidth="1"/>
    <col min="7196" max="7196" width="14.33203125" style="4" customWidth="1"/>
    <col min="7197" max="7197" width="13.21875" style="4" customWidth="1"/>
    <col min="7198" max="7198" width="12.77734375" style="4" customWidth="1"/>
    <col min="7199" max="7199" width="0" style="4" hidden="1" customWidth="1"/>
    <col min="7200" max="7200" width="11.77734375" style="4" customWidth="1"/>
    <col min="7201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1" width="16.77734375" style="4" customWidth="1"/>
    <col min="7452" max="7452" width="14.33203125" style="4" customWidth="1"/>
    <col min="7453" max="7453" width="13.21875" style="4" customWidth="1"/>
    <col min="7454" max="7454" width="12.77734375" style="4" customWidth="1"/>
    <col min="7455" max="7455" width="0" style="4" hidden="1" customWidth="1"/>
    <col min="7456" max="7456" width="11.77734375" style="4" customWidth="1"/>
    <col min="7457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7" width="16.77734375" style="4" customWidth="1"/>
    <col min="7708" max="7708" width="14.33203125" style="4" customWidth="1"/>
    <col min="7709" max="7709" width="13.21875" style="4" customWidth="1"/>
    <col min="7710" max="7710" width="12.77734375" style="4" customWidth="1"/>
    <col min="7711" max="7711" width="0" style="4" hidden="1" customWidth="1"/>
    <col min="7712" max="7712" width="11.77734375" style="4" customWidth="1"/>
    <col min="7713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3" width="16.77734375" style="4" customWidth="1"/>
    <col min="7964" max="7964" width="14.33203125" style="4" customWidth="1"/>
    <col min="7965" max="7965" width="13.21875" style="4" customWidth="1"/>
    <col min="7966" max="7966" width="12.77734375" style="4" customWidth="1"/>
    <col min="7967" max="7967" width="0" style="4" hidden="1" customWidth="1"/>
    <col min="7968" max="7968" width="11.77734375" style="4" customWidth="1"/>
    <col min="7969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19" width="16.77734375" style="4" customWidth="1"/>
    <col min="8220" max="8220" width="14.33203125" style="4" customWidth="1"/>
    <col min="8221" max="8221" width="13.21875" style="4" customWidth="1"/>
    <col min="8222" max="8222" width="12.77734375" style="4" customWidth="1"/>
    <col min="8223" max="8223" width="0" style="4" hidden="1" customWidth="1"/>
    <col min="8224" max="8224" width="11.77734375" style="4" customWidth="1"/>
    <col min="8225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5" width="16.77734375" style="4" customWidth="1"/>
    <col min="8476" max="8476" width="14.33203125" style="4" customWidth="1"/>
    <col min="8477" max="8477" width="13.21875" style="4" customWidth="1"/>
    <col min="8478" max="8478" width="12.77734375" style="4" customWidth="1"/>
    <col min="8479" max="8479" width="0" style="4" hidden="1" customWidth="1"/>
    <col min="8480" max="8480" width="11.77734375" style="4" customWidth="1"/>
    <col min="8481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1" width="16.77734375" style="4" customWidth="1"/>
    <col min="8732" max="8732" width="14.33203125" style="4" customWidth="1"/>
    <col min="8733" max="8733" width="13.21875" style="4" customWidth="1"/>
    <col min="8734" max="8734" width="12.77734375" style="4" customWidth="1"/>
    <col min="8735" max="8735" width="0" style="4" hidden="1" customWidth="1"/>
    <col min="8736" max="8736" width="11.77734375" style="4" customWidth="1"/>
    <col min="8737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7" width="16.77734375" style="4" customWidth="1"/>
    <col min="8988" max="8988" width="14.33203125" style="4" customWidth="1"/>
    <col min="8989" max="8989" width="13.21875" style="4" customWidth="1"/>
    <col min="8990" max="8990" width="12.77734375" style="4" customWidth="1"/>
    <col min="8991" max="8991" width="0" style="4" hidden="1" customWidth="1"/>
    <col min="8992" max="8992" width="11.77734375" style="4" customWidth="1"/>
    <col min="8993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3" width="16.77734375" style="4" customWidth="1"/>
    <col min="9244" max="9244" width="14.33203125" style="4" customWidth="1"/>
    <col min="9245" max="9245" width="13.21875" style="4" customWidth="1"/>
    <col min="9246" max="9246" width="12.77734375" style="4" customWidth="1"/>
    <col min="9247" max="9247" width="0" style="4" hidden="1" customWidth="1"/>
    <col min="9248" max="9248" width="11.77734375" style="4" customWidth="1"/>
    <col min="9249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499" width="16.77734375" style="4" customWidth="1"/>
    <col min="9500" max="9500" width="14.33203125" style="4" customWidth="1"/>
    <col min="9501" max="9501" width="13.21875" style="4" customWidth="1"/>
    <col min="9502" max="9502" width="12.77734375" style="4" customWidth="1"/>
    <col min="9503" max="9503" width="0" style="4" hidden="1" customWidth="1"/>
    <col min="9504" max="9504" width="11.77734375" style="4" customWidth="1"/>
    <col min="9505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5" width="16.77734375" style="4" customWidth="1"/>
    <col min="9756" max="9756" width="14.33203125" style="4" customWidth="1"/>
    <col min="9757" max="9757" width="13.21875" style="4" customWidth="1"/>
    <col min="9758" max="9758" width="12.77734375" style="4" customWidth="1"/>
    <col min="9759" max="9759" width="0" style="4" hidden="1" customWidth="1"/>
    <col min="9760" max="9760" width="11.77734375" style="4" customWidth="1"/>
    <col min="9761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1" width="16.77734375" style="4" customWidth="1"/>
    <col min="10012" max="10012" width="14.33203125" style="4" customWidth="1"/>
    <col min="10013" max="10013" width="13.21875" style="4" customWidth="1"/>
    <col min="10014" max="10014" width="12.77734375" style="4" customWidth="1"/>
    <col min="10015" max="10015" width="0" style="4" hidden="1" customWidth="1"/>
    <col min="10016" max="10016" width="11.77734375" style="4" customWidth="1"/>
    <col min="10017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7" width="16.77734375" style="4" customWidth="1"/>
    <col min="10268" max="10268" width="14.33203125" style="4" customWidth="1"/>
    <col min="10269" max="10269" width="13.21875" style="4" customWidth="1"/>
    <col min="10270" max="10270" width="12.77734375" style="4" customWidth="1"/>
    <col min="10271" max="10271" width="0" style="4" hidden="1" customWidth="1"/>
    <col min="10272" max="10272" width="11.77734375" style="4" customWidth="1"/>
    <col min="10273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3" width="16.77734375" style="4" customWidth="1"/>
    <col min="10524" max="10524" width="14.33203125" style="4" customWidth="1"/>
    <col min="10525" max="10525" width="13.21875" style="4" customWidth="1"/>
    <col min="10526" max="10526" width="12.77734375" style="4" customWidth="1"/>
    <col min="10527" max="10527" width="0" style="4" hidden="1" customWidth="1"/>
    <col min="10528" max="10528" width="11.77734375" style="4" customWidth="1"/>
    <col min="10529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79" width="16.77734375" style="4" customWidth="1"/>
    <col min="10780" max="10780" width="14.33203125" style="4" customWidth="1"/>
    <col min="10781" max="10781" width="13.21875" style="4" customWidth="1"/>
    <col min="10782" max="10782" width="12.77734375" style="4" customWidth="1"/>
    <col min="10783" max="10783" width="0" style="4" hidden="1" customWidth="1"/>
    <col min="10784" max="10784" width="11.77734375" style="4" customWidth="1"/>
    <col min="10785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5" width="16.77734375" style="4" customWidth="1"/>
    <col min="11036" max="11036" width="14.33203125" style="4" customWidth="1"/>
    <col min="11037" max="11037" width="13.21875" style="4" customWidth="1"/>
    <col min="11038" max="11038" width="12.77734375" style="4" customWidth="1"/>
    <col min="11039" max="11039" width="0" style="4" hidden="1" customWidth="1"/>
    <col min="11040" max="11040" width="11.77734375" style="4" customWidth="1"/>
    <col min="11041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1" width="16.77734375" style="4" customWidth="1"/>
    <col min="11292" max="11292" width="14.33203125" style="4" customWidth="1"/>
    <col min="11293" max="11293" width="13.21875" style="4" customWidth="1"/>
    <col min="11294" max="11294" width="12.77734375" style="4" customWidth="1"/>
    <col min="11295" max="11295" width="0" style="4" hidden="1" customWidth="1"/>
    <col min="11296" max="11296" width="11.77734375" style="4" customWidth="1"/>
    <col min="11297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7" width="16.77734375" style="4" customWidth="1"/>
    <col min="11548" max="11548" width="14.33203125" style="4" customWidth="1"/>
    <col min="11549" max="11549" width="13.21875" style="4" customWidth="1"/>
    <col min="11550" max="11550" width="12.77734375" style="4" customWidth="1"/>
    <col min="11551" max="11551" width="0" style="4" hidden="1" customWidth="1"/>
    <col min="11552" max="11552" width="11.77734375" style="4" customWidth="1"/>
    <col min="11553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3" width="16.77734375" style="4" customWidth="1"/>
    <col min="11804" max="11804" width="14.33203125" style="4" customWidth="1"/>
    <col min="11805" max="11805" width="13.21875" style="4" customWidth="1"/>
    <col min="11806" max="11806" width="12.77734375" style="4" customWidth="1"/>
    <col min="11807" max="11807" width="0" style="4" hidden="1" customWidth="1"/>
    <col min="11808" max="11808" width="11.77734375" style="4" customWidth="1"/>
    <col min="11809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59" width="16.77734375" style="4" customWidth="1"/>
    <col min="12060" max="12060" width="14.33203125" style="4" customWidth="1"/>
    <col min="12061" max="12061" width="13.21875" style="4" customWidth="1"/>
    <col min="12062" max="12062" width="12.77734375" style="4" customWidth="1"/>
    <col min="12063" max="12063" width="0" style="4" hidden="1" customWidth="1"/>
    <col min="12064" max="12064" width="11.77734375" style="4" customWidth="1"/>
    <col min="12065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5" width="16.77734375" style="4" customWidth="1"/>
    <col min="12316" max="12316" width="14.33203125" style="4" customWidth="1"/>
    <col min="12317" max="12317" width="13.21875" style="4" customWidth="1"/>
    <col min="12318" max="12318" width="12.77734375" style="4" customWidth="1"/>
    <col min="12319" max="12319" width="0" style="4" hidden="1" customWidth="1"/>
    <col min="12320" max="12320" width="11.77734375" style="4" customWidth="1"/>
    <col min="12321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1" width="16.77734375" style="4" customWidth="1"/>
    <col min="12572" max="12572" width="14.33203125" style="4" customWidth="1"/>
    <col min="12573" max="12573" width="13.21875" style="4" customWidth="1"/>
    <col min="12574" max="12574" width="12.77734375" style="4" customWidth="1"/>
    <col min="12575" max="12575" width="0" style="4" hidden="1" customWidth="1"/>
    <col min="12576" max="12576" width="11.77734375" style="4" customWidth="1"/>
    <col min="12577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7" width="16.77734375" style="4" customWidth="1"/>
    <col min="12828" max="12828" width="14.33203125" style="4" customWidth="1"/>
    <col min="12829" max="12829" width="13.21875" style="4" customWidth="1"/>
    <col min="12830" max="12830" width="12.77734375" style="4" customWidth="1"/>
    <col min="12831" max="12831" width="0" style="4" hidden="1" customWidth="1"/>
    <col min="12832" max="12832" width="11.77734375" style="4" customWidth="1"/>
    <col min="12833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3" width="16.77734375" style="4" customWidth="1"/>
    <col min="13084" max="13084" width="14.33203125" style="4" customWidth="1"/>
    <col min="13085" max="13085" width="13.21875" style="4" customWidth="1"/>
    <col min="13086" max="13086" width="12.77734375" style="4" customWidth="1"/>
    <col min="13087" max="13087" width="0" style="4" hidden="1" customWidth="1"/>
    <col min="13088" max="13088" width="11.77734375" style="4" customWidth="1"/>
    <col min="13089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39" width="16.77734375" style="4" customWidth="1"/>
    <col min="13340" max="13340" width="14.33203125" style="4" customWidth="1"/>
    <col min="13341" max="13341" width="13.21875" style="4" customWidth="1"/>
    <col min="13342" max="13342" width="12.77734375" style="4" customWidth="1"/>
    <col min="13343" max="13343" width="0" style="4" hidden="1" customWidth="1"/>
    <col min="13344" max="13344" width="11.77734375" style="4" customWidth="1"/>
    <col min="13345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5" width="16.77734375" style="4" customWidth="1"/>
    <col min="13596" max="13596" width="14.33203125" style="4" customWidth="1"/>
    <col min="13597" max="13597" width="13.21875" style="4" customWidth="1"/>
    <col min="13598" max="13598" width="12.77734375" style="4" customWidth="1"/>
    <col min="13599" max="13599" width="0" style="4" hidden="1" customWidth="1"/>
    <col min="13600" max="13600" width="11.77734375" style="4" customWidth="1"/>
    <col min="13601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1" width="16.77734375" style="4" customWidth="1"/>
    <col min="13852" max="13852" width="14.33203125" style="4" customWidth="1"/>
    <col min="13853" max="13853" width="13.21875" style="4" customWidth="1"/>
    <col min="13854" max="13854" width="12.77734375" style="4" customWidth="1"/>
    <col min="13855" max="13855" width="0" style="4" hidden="1" customWidth="1"/>
    <col min="13856" max="13856" width="11.77734375" style="4" customWidth="1"/>
    <col min="13857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7" width="16.77734375" style="4" customWidth="1"/>
    <col min="14108" max="14108" width="14.33203125" style="4" customWidth="1"/>
    <col min="14109" max="14109" width="13.21875" style="4" customWidth="1"/>
    <col min="14110" max="14110" width="12.77734375" style="4" customWidth="1"/>
    <col min="14111" max="14111" width="0" style="4" hidden="1" customWidth="1"/>
    <col min="14112" max="14112" width="11.77734375" style="4" customWidth="1"/>
    <col min="14113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3" width="16.77734375" style="4" customWidth="1"/>
    <col min="14364" max="14364" width="14.33203125" style="4" customWidth="1"/>
    <col min="14365" max="14365" width="13.21875" style="4" customWidth="1"/>
    <col min="14366" max="14366" width="12.77734375" style="4" customWidth="1"/>
    <col min="14367" max="14367" width="0" style="4" hidden="1" customWidth="1"/>
    <col min="14368" max="14368" width="11.77734375" style="4" customWidth="1"/>
    <col min="14369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19" width="16.77734375" style="4" customWidth="1"/>
    <col min="14620" max="14620" width="14.33203125" style="4" customWidth="1"/>
    <col min="14621" max="14621" width="13.21875" style="4" customWidth="1"/>
    <col min="14622" max="14622" width="12.77734375" style="4" customWidth="1"/>
    <col min="14623" max="14623" width="0" style="4" hidden="1" customWidth="1"/>
    <col min="14624" max="14624" width="11.77734375" style="4" customWidth="1"/>
    <col min="14625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5" width="16.77734375" style="4" customWidth="1"/>
    <col min="14876" max="14876" width="14.33203125" style="4" customWidth="1"/>
    <col min="14877" max="14877" width="13.21875" style="4" customWidth="1"/>
    <col min="14878" max="14878" width="12.77734375" style="4" customWidth="1"/>
    <col min="14879" max="14879" width="0" style="4" hidden="1" customWidth="1"/>
    <col min="14880" max="14880" width="11.77734375" style="4" customWidth="1"/>
    <col min="14881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1" width="16.77734375" style="4" customWidth="1"/>
    <col min="15132" max="15132" width="14.33203125" style="4" customWidth="1"/>
    <col min="15133" max="15133" width="13.21875" style="4" customWidth="1"/>
    <col min="15134" max="15134" width="12.77734375" style="4" customWidth="1"/>
    <col min="15135" max="15135" width="0" style="4" hidden="1" customWidth="1"/>
    <col min="15136" max="15136" width="11.77734375" style="4" customWidth="1"/>
    <col min="15137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7" width="16.77734375" style="4" customWidth="1"/>
    <col min="15388" max="15388" width="14.33203125" style="4" customWidth="1"/>
    <col min="15389" max="15389" width="13.21875" style="4" customWidth="1"/>
    <col min="15390" max="15390" width="12.77734375" style="4" customWidth="1"/>
    <col min="15391" max="15391" width="0" style="4" hidden="1" customWidth="1"/>
    <col min="15392" max="15392" width="11.77734375" style="4" customWidth="1"/>
    <col min="15393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3" width="16.77734375" style="4" customWidth="1"/>
    <col min="15644" max="15644" width="14.33203125" style="4" customWidth="1"/>
    <col min="15645" max="15645" width="13.21875" style="4" customWidth="1"/>
    <col min="15646" max="15646" width="12.77734375" style="4" customWidth="1"/>
    <col min="15647" max="15647" width="0" style="4" hidden="1" customWidth="1"/>
    <col min="15648" max="15648" width="11.77734375" style="4" customWidth="1"/>
    <col min="15649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899" width="16.77734375" style="4" customWidth="1"/>
    <col min="15900" max="15900" width="14.33203125" style="4" customWidth="1"/>
    <col min="15901" max="15901" width="13.21875" style="4" customWidth="1"/>
    <col min="15902" max="15902" width="12.77734375" style="4" customWidth="1"/>
    <col min="15903" max="15903" width="0" style="4" hidden="1" customWidth="1"/>
    <col min="15904" max="15904" width="11.77734375" style="4" customWidth="1"/>
    <col min="15905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5" width="16.77734375" style="4" customWidth="1"/>
    <col min="16156" max="16156" width="14.33203125" style="4" customWidth="1"/>
    <col min="16157" max="16157" width="13.21875" style="4" customWidth="1"/>
    <col min="16158" max="16158" width="12.77734375" style="4" customWidth="1"/>
    <col min="16159" max="16159" width="0" style="4" hidden="1" customWidth="1"/>
    <col min="16160" max="16160" width="11.77734375" style="4" customWidth="1"/>
    <col min="16161" max="16384" width="10" style="4"/>
  </cols>
  <sheetData>
    <row r="1" spans="1:33" ht="45" customHeight="1" x14ac:dyDescent="0.4">
      <c r="T1" s="111"/>
      <c r="U1" s="111"/>
      <c r="V1" s="111"/>
      <c r="W1" s="111"/>
      <c r="X1" s="111"/>
      <c r="Y1" s="111"/>
      <c r="Z1" s="108"/>
      <c r="AA1" s="108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191</v>
      </c>
      <c r="AB4" s="10"/>
    </row>
    <row r="5" spans="1:33" s="12" customFormat="1" ht="18" thickBot="1" x14ac:dyDescent="0.45">
      <c r="B5" s="13" t="s">
        <v>18</v>
      </c>
      <c r="C5" s="14"/>
      <c r="D5" s="12" t="s">
        <v>227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244</v>
      </c>
      <c r="C10" s="28">
        <v>100</v>
      </c>
      <c r="D10" s="33">
        <v>656761.80000000005</v>
      </c>
      <c r="E10" s="33">
        <v>656496.80000000005</v>
      </c>
      <c r="F10" s="33">
        <v>282224.7</v>
      </c>
      <c r="G10" s="33">
        <v>94243</v>
      </c>
      <c r="H10" s="33">
        <v>51310.5</v>
      </c>
      <c r="I10" s="33">
        <v>200195</v>
      </c>
      <c r="J10" s="33">
        <v>200195</v>
      </c>
      <c r="K10" s="33">
        <v>0</v>
      </c>
      <c r="L10" s="33">
        <v>0</v>
      </c>
      <c r="M10" s="33">
        <v>682016.5</v>
      </c>
      <c r="N10" s="33">
        <v>0</v>
      </c>
      <c r="O10" s="33">
        <v>682016.5</v>
      </c>
      <c r="P10" s="33">
        <v>56775</v>
      </c>
      <c r="Q10" s="33">
        <v>47687.5</v>
      </c>
      <c r="R10" s="33">
        <v>0</v>
      </c>
      <c r="S10" s="33">
        <v>0</v>
      </c>
      <c r="T10" s="33">
        <v>938986.5</v>
      </c>
      <c r="U10" s="33">
        <v>1565628.4</v>
      </c>
      <c r="V10" s="29">
        <f>'[8]&lt;&lt;Արմավիրի ԲԿ&gt;&gt;ՓԲԸ'!C77</f>
        <v>54721</v>
      </c>
      <c r="W10" s="33">
        <v>497</v>
      </c>
      <c r="X10" s="29">
        <f>'[8]&lt;&lt;Արմավիրի ԲԿ&gt;&gt;ՓԲԸ'!C14</f>
        <v>1566109.9</v>
      </c>
      <c r="Y10" s="29">
        <f>'[8]&lt;&lt;Արմավիրի ԲԿ&gt;&gt;ՓԲԸ'!C15</f>
        <v>1566013.9</v>
      </c>
      <c r="Z10" s="29">
        <f>'[8]&lt;&lt;Արմավիրի ԲԿ&gt;&gt;ՓԲԸ'!C42</f>
        <v>1504371.0000000002</v>
      </c>
      <c r="AA10" s="29">
        <f>'[8]&lt;&lt;Արմավիրի ԲԿ&gt;&gt;ՓԲԸ'!C43</f>
        <v>1501264.9000000001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245</v>
      </c>
      <c r="C11" s="28">
        <v>100</v>
      </c>
      <c r="D11" s="33">
        <v>95213.2</v>
      </c>
      <c r="E11" s="33">
        <v>95213.2</v>
      </c>
      <c r="F11" s="33">
        <v>17979.8</v>
      </c>
      <c r="G11" s="33">
        <v>5897.4</v>
      </c>
      <c r="H11" s="33">
        <v>1819.3</v>
      </c>
      <c r="I11" s="33">
        <v>66513.7</v>
      </c>
      <c r="J11" s="33">
        <v>24266.9</v>
      </c>
      <c r="K11" s="33">
        <v>19.2</v>
      </c>
      <c r="L11" s="33">
        <v>42227.6</v>
      </c>
      <c r="M11" s="33">
        <v>42801.1</v>
      </c>
      <c r="N11" s="33">
        <v>0</v>
      </c>
      <c r="O11" s="33">
        <v>0</v>
      </c>
      <c r="P11" s="33">
        <v>3878.2</v>
      </c>
      <c r="Q11" s="33">
        <v>0</v>
      </c>
      <c r="R11" s="33">
        <v>2136.5</v>
      </c>
      <c r="S11" s="33">
        <v>0</v>
      </c>
      <c r="T11" s="33">
        <v>113193</v>
      </c>
      <c r="U11" s="33">
        <v>108439.9</v>
      </c>
      <c r="V11" s="29">
        <f>'[8]Բաղր&lt;&lt;Հիսուսի մանուկներ&gt;&gt;ԱԿՓԲԸ'!C77</f>
        <v>90.3</v>
      </c>
      <c r="W11" s="33">
        <v>50</v>
      </c>
      <c r="X11" s="29">
        <f>'[8]Բաղր&lt;&lt;Հիսուսի մանուկներ&gt;&gt;ԱԿՓԲԸ'!C14</f>
        <v>108439.9</v>
      </c>
      <c r="Y11" s="29">
        <f>'[8]Բաղր&lt;&lt;Հիսուսի մանուկներ&gt;&gt;ԱԿՓԲԸ'!C15</f>
        <v>108439.9</v>
      </c>
      <c r="Z11" s="29">
        <f>'[8]Բաղր&lt;&lt;Հիսուսի մանուկներ&gt;&gt;ԱԿՓԲԸ'!C42</f>
        <v>108329.80000000002</v>
      </c>
      <c r="AA11" s="29">
        <f>'[8]Բաղր&lt;&lt;Հիսուսի մանուկներ&gt;&gt;ԱԿՓԲԸ'!C43</f>
        <v>108329.80000000002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124</v>
      </c>
      <c r="C12" s="28">
        <v>100</v>
      </c>
      <c r="D12" s="33">
        <v>1349012.7</v>
      </c>
      <c r="E12" s="33">
        <v>166826.79999999999</v>
      </c>
      <c r="F12" s="33">
        <v>141977.5</v>
      </c>
      <c r="G12" s="33">
        <v>1002.4</v>
      </c>
      <c r="H12" s="33">
        <v>19508.8</v>
      </c>
      <c r="I12" s="33">
        <v>1209636.6000000001</v>
      </c>
      <c r="J12" s="33">
        <v>207490</v>
      </c>
      <c r="K12" s="33">
        <v>-28909</v>
      </c>
      <c r="L12" s="33">
        <v>0</v>
      </c>
      <c r="M12" s="33">
        <v>256278.1</v>
      </c>
      <c r="N12" s="33">
        <v>0</v>
      </c>
      <c r="O12" s="33">
        <v>256278.1</v>
      </c>
      <c r="P12" s="33">
        <v>25075.5</v>
      </c>
      <c r="Q12" s="33">
        <v>16711.599999999999</v>
      </c>
      <c r="R12" s="33">
        <v>3483.5</v>
      </c>
      <c r="S12" s="33">
        <v>4823.3999999999996</v>
      </c>
      <c r="T12" s="33">
        <v>1490990.2</v>
      </c>
      <c r="U12" s="33">
        <v>719346.3</v>
      </c>
      <c r="V12" s="29">
        <f>'[8]&lt;&lt;Վաղ. հիվանդանոց&gt;&gt;ՊՓԲԸ'!C77</f>
        <v>19882.5</v>
      </c>
      <c r="W12" s="33">
        <v>286</v>
      </c>
      <c r="X12" s="29">
        <f>'[8]&lt;&lt;Վաղ. հիվանդանոց&gt;&gt;ՊՓԲԸ'!C14</f>
        <v>753484.3</v>
      </c>
      <c r="Y12" s="29">
        <f>'[8]&lt;&lt;Վաղ. հիվանդանոց&gt;&gt;ՊՓԲԸ'!C15</f>
        <v>719346.3</v>
      </c>
      <c r="Z12" s="29">
        <f>'[8]&lt;&lt;Վաղ. հիվանդանոց&gt;&gt;ՊՓԲԸ'!C42</f>
        <v>730301</v>
      </c>
      <c r="AA12" s="29">
        <f>'[8]&lt;&lt;Վաղ. հիվանդանոց&gt;&gt;ՊՓԲԸ'!C43</f>
        <v>730301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125</v>
      </c>
      <c r="C13" s="28">
        <v>100</v>
      </c>
      <c r="D13" s="33">
        <v>279858</v>
      </c>
      <c r="E13" s="33">
        <v>269092</v>
      </c>
      <c r="F13" s="33">
        <v>112263</v>
      </c>
      <c r="G13" s="33">
        <v>49114</v>
      </c>
      <c r="H13" s="33">
        <v>2682</v>
      </c>
      <c r="I13" s="33">
        <v>311509</v>
      </c>
      <c r="J13" s="33">
        <v>91135</v>
      </c>
      <c r="K13" s="33">
        <v>-10505</v>
      </c>
      <c r="L13" s="33">
        <v>69150</v>
      </c>
      <c r="M13" s="33">
        <v>995</v>
      </c>
      <c r="N13" s="33">
        <v>0</v>
      </c>
      <c r="O13" s="33">
        <v>995</v>
      </c>
      <c r="P13" s="33">
        <v>79617</v>
      </c>
      <c r="Q13" s="33">
        <v>21495</v>
      </c>
      <c r="R13" s="33">
        <v>12616</v>
      </c>
      <c r="S13" s="33">
        <v>6842</v>
      </c>
      <c r="T13" s="33">
        <v>392121</v>
      </c>
      <c r="U13" s="33">
        <v>719946</v>
      </c>
      <c r="V13" s="29">
        <f>'[8]&lt;&lt;&lt;&lt;Էջմիածին&gt;&gt; ԲԿ&gt;&gt;ՓԲԸ'!C77</f>
        <v>-10505</v>
      </c>
      <c r="W13" s="33">
        <v>295</v>
      </c>
      <c r="X13" s="29">
        <f>'[8]&lt;&lt;&lt;&lt;Էջմիածին&gt;&gt; ԲԿ&gt;&gt;ՓԲԸ'!C14</f>
        <v>851512</v>
      </c>
      <c r="Y13" s="29">
        <f>'[8]&lt;&lt;&lt;&lt;Էջմիածին&gt;&gt; ԲԿ&gt;&gt;ՓԲԸ'!C15</f>
        <v>719946</v>
      </c>
      <c r="Z13" s="29">
        <f>'[8]&lt;&lt;&lt;&lt;Էջմիածին&gt;&gt; ԲԿ&gt;&gt;ՓԲԸ'!C42</f>
        <v>862017</v>
      </c>
      <c r="AA13" s="29">
        <f>'[8]&lt;&lt;&lt;&lt;Էջմիածին&gt;&gt; ԲԿ&gt;&gt;ՓԲԸ'!C43</f>
        <v>862017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126</v>
      </c>
      <c r="C14" s="28">
        <v>100</v>
      </c>
      <c r="D14" s="33">
        <v>207659</v>
      </c>
      <c r="E14" s="33">
        <v>207659</v>
      </c>
      <c r="F14" s="33">
        <v>56641</v>
      </c>
      <c r="G14" s="33">
        <v>0</v>
      </c>
      <c r="H14" s="33">
        <v>4801</v>
      </c>
      <c r="I14" s="33">
        <v>184353</v>
      </c>
      <c r="J14" s="33">
        <v>179666</v>
      </c>
      <c r="K14" s="33">
        <v>-36219</v>
      </c>
      <c r="L14" s="33">
        <v>0</v>
      </c>
      <c r="M14" s="33">
        <v>31236</v>
      </c>
      <c r="N14" s="33">
        <v>0</v>
      </c>
      <c r="O14" s="33">
        <v>31236</v>
      </c>
      <c r="P14" s="33">
        <v>48657</v>
      </c>
      <c r="Q14" s="33">
        <v>28163</v>
      </c>
      <c r="R14" s="33">
        <v>6467</v>
      </c>
      <c r="S14" s="33">
        <v>603</v>
      </c>
      <c r="T14" s="33">
        <v>264300</v>
      </c>
      <c r="U14" s="33">
        <v>410802.43599999999</v>
      </c>
      <c r="V14" s="29">
        <f>'[8]&lt;&lt;Մեծամորի ԲԿ&gt;&gt;ՓԲԸ'!C77</f>
        <v>6332</v>
      </c>
      <c r="W14" s="33">
        <v>181</v>
      </c>
      <c r="X14" s="29">
        <f>'[8]&lt;&lt;Մեծամորի ԲԿ&gt;&gt;ՓԲԸ'!C14</f>
        <v>479094.3</v>
      </c>
      <c r="Y14" s="29">
        <f>'[8]&lt;&lt;Մեծամորի ԲԿ&gt;&gt;ՓԲԸ'!C15</f>
        <v>405667.7</v>
      </c>
      <c r="Z14" s="29">
        <f>'[8]&lt;&lt;Մեծամորի ԲԿ&gt;&gt;ՓԲԸ'!C42</f>
        <v>472256.10000000003</v>
      </c>
      <c r="AA14" s="29">
        <f>'[8]&lt;&lt;Մեծամորի ԲԿ&gt;&gt;ՓԲԸ'!C43</f>
        <v>403964.10000000003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29">
        <f>[8]Sheet6!C77</f>
        <v>0</v>
      </c>
      <c r="W15" s="33">
        <v>0</v>
      </c>
      <c r="X15" s="29">
        <f>[8]Sheet6!C14</f>
        <v>0</v>
      </c>
      <c r="Y15" s="29">
        <f>[8]Sheet6!C15</f>
        <v>0</v>
      </c>
      <c r="Z15" s="29">
        <f>[8]Sheet6!C42</f>
        <v>0</v>
      </c>
      <c r="AA15" s="29">
        <f>[8]Sheet6!C43</f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29">
        <f>[8]Sheet7!C77</f>
        <v>0</v>
      </c>
      <c r="W16" s="33">
        <v>0</v>
      </c>
      <c r="X16" s="29">
        <f>[8]Sheet7!C14</f>
        <v>0</v>
      </c>
      <c r="Y16" s="29">
        <f>[8]Sheet7!C15</f>
        <v>0</v>
      </c>
      <c r="Z16" s="29">
        <f>[8]Sheet7!C42</f>
        <v>0</v>
      </c>
      <c r="AA16" s="29">
        <f>[8]Sheet7!C43</f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29">
        <f>[8]Sheet8!C77</f>
        <v>0</v>
      </c>
      <c r="W17" s="33">
        <v>0</v>
      </c>
      <c r="X17" s="29">
        <f>[8]Sheet8!C14</f>
        <v>0</v>
      </c>
      <c r="Y17" s="29">
        <f>[8]Sheet8!C15</f>
        <v>0</v>
      </c>
      <c r="Z17" s="29">
        <f>[8]Sheet8!C42</f>
        <v>0</v>
      </c>
      <c r="AA17" s="29">
        <f>[8]Sheet8!C43</f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29">
        <f>[8]Sheet9!C77</f>
        <v>0</v>
      </c>
      <c r="W18" s="33">
        <v>0</v>
      </c>
      <c r="X18" s="29">
        <f>[8]Sheet9!C14</f>
        <v>0</v>
      </c>
      <c r="Y18" s="29">
        <f>[8]Sheet9!C15</f>
        <v>0</v>
      </c>
      <c r="Z18" s="29">
        <f>[8]Sheet9!C42</f>
        <v>0</v>
      </c>
      <c r="AA18" s="29">
        <f>[8]Sheet9!C43</f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29">
        <f>[8]Sheet10!C77</f>
        <v>0</v>
      </c>
      <c r="W19" s="33">
        <v>0</v>
      </c>
      <c r="X19" s="29">
        <f>[8]Sheet10!C14</f>
        <v>0</v>
      </c>
      <c r="Y19" s="29">
        <f>[8]Sheet10!C15</f>
        <v>0</v>
      </c>
      <c r="Z19" s="29">
        <f>[8]Sheet10!C42</f>
        <v>0</v>
      </c>
      <c r="AA19" s="29">
        <f>[8]Sheet10!C43</f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29">
        <f>[8]Sheet11!C77</f>
        <v>0</v>
      </c>
      <c r="W20" s="33">
        <v>0</v>
      </c>
      <c r="X20" s="29">
        <f>[8]Sheet11!C14</f>
        <v>0</v>
      </c>
      <c r="Y20" s="29">
        <f>[8]Sheet11!C15</f>
        <v>0</v>
      </c>
      <c r="Z20" s="29">
        <f>[8]Sheet11!C42</f>
        <v>0</v>
      </c>
      <c r="AA20" s="29">
        <f>[8]Sheet11!C43</f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29">
        <f>[8]Sheet12!C77</f>
        <v>0</v>
      </c>
      <c r="W21" s="33">
        <v>0</v>
      </c>
      <c r="X21" s="29">
        <f>[8]Sheet12!C14</f>
        <v>0</v>
      </c>
      <c r="Y21" s="29">
        <f>[8]Sheet12!C15</f>
        <v>0</v>
      </c>
      <c r="Z21" s="29">
        <f>[8]Sheet12!C42</f>
        <v>0</v>
      </c>
      <c r="AA21" s="29">
        <f>[8]Sheet12!C43</f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f>[8]Sheet13!C77</f>
        <v>0</v>
      </c>
      <c r="W22" s="33">
        <v>0</v>
      </c>
      <c r="X22" s="29">
        <f>[8]Sheet13!C14</f>
        <v>0</v>
      </c>
      <c r="Y22" s="29">
        <f>[8]Sheet13!C15</f>
        <v>0</v>
      </c>
      <c r="Z22" s="29">
        <f>[8]Sheet13!C42</f>
        <v>0</v>
      </c>
      <c r="AA22" s="29">
        <f>[8]Sheet13!C43</f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f>[8]Sheet14!C77</f>
        <v>0</v>
      </c>
      <c r="W23" s="33">
        <v>0</v>
      </c>
      <c r="X23" s="29">
        <f>[8]Sheet14!C14</f>
        <v>0</v>
      </c>
      <c r="Y23" s="29">
        <f>[8]Sheet14!C15</f>
        <v>0</v>
      </c>
      <c r="Z23" s="29">
        <f>[8]Sheet14!C42</f>
        <v>0</v>
      </c>
      <c r="AA23" s="29">
        <f>[8]Sheet14!C43</f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f>[8]Sheet15!C77</f>
        <v>0</v>
      </c>
      <c r="W24" s="33">
        <v>0</v>
      </c>
      <c r="X24" s="29">
        <f>[8]Sheet15!C14</f>
        <v>0</v>
      </c>
      <c r="Y24" s="29">
        <f>[8]Sheet15!C15</f>
        <v>0</v>
      </c>
      <c r="Z24" s="29">
        <f>[8]Sheet15!C42</f>
        <v>0</v>
      </c>
      <c r="AA24" s="29">
        <f>[8]Sheet15!C43</f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f>[8]Sheet16!C77</f>
        <v>0</v>
      </c>
      <c r="W25" s="33">
        <v>0</v>
      </c>
      <c r="X25" s="29">
        <f>[8]Sheet16!C14</f>
        <v>0</v>
      </c>
      <c r="Y25" s="29">
        <f>[8]Sheet16!C15</f>
        <v>0</v>
      </c>
      <c r="Z25" s="29">
        <f>[8]Sheet16!C42</f>
        <v>0</v>
      </c>
      <c r="AA25" s="29">
        <f>[8]Sheet16!C43</f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f>[8]Sheet17!C77</f>
        <v>0</v>
      </c>
      <c r="W26" s="33">
        <v>0</v>
      </c>
      <c r="X26" s="29">
        <f>[8]Sheet17!C14</f>
        <v>0</v>
      </c>
      <c r="Y26" s="29">
        <f>[8]Sheet17!C15</f>
        <v>0</v>
      </c>
      <c r="Z26" s="29">
        <f>[8]Sheet17!C42</f>
        <v>0</v>
      </c>
      <c r="AA26" s="29">
        <f>[8]Sheet17!C43</f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f>[8]Sheet18!C77</f>
        <v>0</v>
      </c>
      <c r="W27" s="33">
        <v>0</v>
      </c>
      <c r="X27" s="29">
        <f>[8]Sheet18!C14</f>
        <v>0</v>
      </c>
      <c r="Y27" s="29">
        <f>[8]Sheet18!C15</f>
        <v>0</v>
      </c>
      <c r="Z27" s="29">
        <f>[8]Sheet18!C42</f>
        <v>0</v>
      </c>
      <c r="AA27" s="29">
        <f>[8]Sheet18!C43</f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f>[8]Sheet19!C77</f>
        <v>0</v>
      </c>
      <c r="W28" s="33">
        <v>0</v>
      </c>
      <c r="X28" s="29">
        <f>[8]Sheet19!C14</f>
        <v>0</v>
      </c>
      <c r="Y28" s="29">
        <f>[8]Sheet19!C15</f>
        <v>0</v>
      </c>
      <c r="Z28" s="29">
        <f>[8]Sheet19!C42</f>
        <v>0</v>
      </c>
      <c r="AA28" s="29">
        <f>[8]Sheet19!C43</f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f>[8]Sheet20!C77</f>
        <v>0</v>
      </c>
      <c r="W29" s="33">
        <v>0</v>
      </c>
      <c r="X29" s="29">
        <f>[8]Sheet20!C14</f>
        <v>0</v>
      </c>
      <c r="Y29" s="29">
        <f>[8]Sheet20!C15</f>
        <v>0</v>
      </c>
      <c r="Z29" s="29">
        <f>[8]Sheet20!C42</f>
        <v>0</v>
      </c>
      <c r="AA29" s="29">
        <f>[8]Sheet20!C43</f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f>[8]Sheet21!C77</f>
        <v>0</v>
      </c>
      <c r="W30" s="33">
        <v>0</v>
      </c>
      <c r="X30" s="41">
        <f>[8]Sheet21!C14</f>
        <v>0</v>
      </c>
      <c r="Y30" s="41">
        <f>[8]Sheet21!C15</f>
        <v>0</v>
      </c>
      <c r="Z30" s="41">
        <f>[8]Sheet21!C42</f>
        <v>0</v>
      </c>
      <c r="AA30" s="41">
        <f>[8]Sheet21!C43</f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f t="shared" ref="D31:AA31" si="0">SUM(D10:D30)</f>
        <v>2588504.7000000002</v>
      </c>
      <c r="E31" s="61">
        <f t="shared" si="0"/>
        <v>1395287.8</v>
      </c>
      <c r="F31" s="61">
        <f t="shared" si="0"/>
        <v>611086</v>
      </c>
      <c r="G31" s="61">
        <f t="shared" si="0"/>
        <v>150256.79999999999</v>
      </c>
      <c r="H31" s="61">
        <f t="shared" si="0"/>
        <v>80121.600000000006</v>
      </c>
      <c r="I31" s="61">
        <f t="shared" si="0"/>
        <v>1972207.3</v>
      </c>
      <c r="J31" s="61">
        <f t="shared" si="0"/>
        <v>702752.9</v>
      </c>
      <c r="K31" s="61">
        <f t="shared" si="0"/>
        <v>-75613.8</v>
      </c>
      <c r="L31" s="61">
        <f t="shared" si="0"/>
        <v>111377.60000000001</v>
      </c>
      <c r="M31" s="61">
        <f t="shared" si="0"/>
        <v>1013326.7</v>
      </c>
      <c r="N31" s="61">
        <f t="shared" si="0"/>
        <v>0</v>
      </c>
      <c r="O31" s="61">
        <f t="shared" si="0"/>
        <v>970525.6</v>
      </c>
      <c r="P31" s="61">
        <f t="shared" si="0"/>
        <v>214002.7</v>
      </c>
      <c r="Q31" s="61">
        <f t="shared" si="0"/>
        <v>114057.1</v>
      </c>
      <c r="R31" s="61">
        <f t="shared" si="0"/>
        <v>24703</v>
      </c>
      <c r="S31" s="61">
        <f t="shared" si="0"/>
        <v>12268.4</v>
      </c>
      <c r="T31" s="61">
        <f t="shared" si="0"/>
        <v>3199590.7</v>
      </c>
      <c r="U31" s="46">
        <f t="shared" si="0"/>
        <v>3524163.0359999994</v>
      </c>
      <c r="V31" s="47">
        <f t="shared" si="0"/>
        <v>70520.800000000003</v>
      </c>
      <c r="W31" s="61">
        <f t="shared" si="0"/>
        <v>1309</v>
      </c>
      <c r="X31" s="47">
        <f t="shared" si="0"/>
        <v>3758640.3999999994</v>
      </c>
      <c r="Y31" s="47">
        <f t="shared" si="0"/>
        <v>3519413.8</v>
      </c>
      <c r="Z31" s="47">
        <f t="shared" si="0"/>
        <v>3677274.9000000004</v>
      </c>
      <c r="AA31" s="48">
        <f t="shared" si="0"/>
        <v>3605876.8000000003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G6:H6"/>
    <mergeCell ref="I6:I8"/>
    <mergeCell ref="A4:Y4"/>
    <mergeCell ref="M6:M8"/>
    <mergeCell ref="N6:O6"/>
    <mergeCell ref="S7:S8"/>
    <mergeCell ref="Z6:Z8"/>
    <mergeCell ref="T1:Y1"/>
    <mergeCell ref="A2:Y2"/>
    <mergeCell ref="A3:Y3"/>
    <mergeCell ref="A6:A7"/>
    <mergeCell ref="B6:B7"/>
    <mergeCell ref="C6:C8"/>
    <mergeCell ref="D6:D8"/>
    <mergeCell ref="E6:E8"/>
    <mergeCell ref="O7:O8"/>
    <mergeCell ref="Q6:S6"/>
    <mergeCell ref="J6:L6"/>
    <mergeCell ref="P6:P8"/>
    <mergeCell ref="F6:F8"/>
    <mergeCell ref="Q7:Q8"/>
    <mergeCell ref="R7:R8"/>
    <mergeCell ref="AA6:AA8"/>
    <mergeCell ref="G7:G8"/>
    <mergeCell ref="H7:H8"/>
    <mergeCell ref="J7:J8"/>
    <mergeCell ref="K7:K8"/>
    <mergeCell ref="L7:L8"/>
    <mergeCell ref="N7:N8"/>
    <mergeCell ref="Y6:Y8"/>
    <mergeCell ref="T6:T8"/>
    <mergeCell ref="U6:U8"/>
    <mergeCell ref="V6:V8"/>
    <mergeCell ref="W6:W8"/>
    <mergeCell ref="X6:X8"/>
  </mergeCells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3"/>
  <sheetViews>
    <sheetView workbookViewId="0">
      <selection activeCell="AC7" sqref="AC7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3" width="16.77734375" style="4" customWidth="1"/>
    <col min="284" max="284" width="14.33203125" style="4" customWidth="1"/>
    <col min="285" max="285" width="13.21875" style="4" customWidth="1"/>
    <col min="286" max="286" width="12.77734375" style="4" customWidth="1"/>
    <col min="287" max="287" width="0" style="4" hidden="1" customWidth="1"/>
    <col min="288" max="288" width="11.77734375" style="4" customWidth="1"/>
    <col min="289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39" width="16.77734375" style="4" customWidth="1"/>
    <col min="540" max="540" width="14.33203125" style="4" customWidth="1"/>
    <col min="541" max="541" width="13.21875" style="4" customWidth="1"/>
    <col min="542" max="542" width="12.77734375" style="4" customWidth="1"/>
    <col min="543" max="543" width="0" style="4" hidden="1" customWidth="1"/>
    <col min="544" max="544" width="11.77734375" style="4" customWidth="1"/>
    <col min="545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5" width="16.77734375" style="4" customWidth="1"/>
    <col min="796" max="796" width="14.33203125" style="4" customWidth="1"/>
    <col min="797" max="797" width="13.21875" style="4" customWidth="1"/>
    <col min="798" max="798" width="12.77734375" style="4" customWidth="1"/>
    <col min="799" max="799" width="0" style="4" hidden="1" customWidth="1"/>
    <col min="800" max="800" width="11.77734375" style="4" customWidth="1"/>
    <col min="801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1" width="16.77734375" style="4" customWidth="1"/>
    <col min="1052" max="1052" width="14.33203125" style="4" customWidth="1"/>
    <col min="1053" max="1053" width="13.21875" style="4" customWidth="1"/>
    <col min="1054" max="1054" width="12.77734375" style="4" customWidth="1"/>
    <col min="1055" max="1055" width="0" style="4" hidden="1" customWidth="1"/>
    <col min="1056" max="1056" width="11.77734375" style="4" customWidth="1"/>
    <col min="1057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7" width="16.77734375" style="4" customWidth="1"/>
    <col min="1308" max="1308" width="14.33203125" style="4" customWidth="1"/>
    <col min="1309" max="1309" width="13.21875" style="4" customWidth="1"/>
    <col min="1310" max="1310" width="12.77734375" style="4" customWidth="1"/>
    <col min="1311" max="1311" width="0" style="4" hidden="1" customWidth="1"/>
    <col min="1312" max="1312" width="11.77734375" style="4" customWidth="1"/>
    <col min="1313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3" width="16.77734375" style="4" customWidth="1"/>
    <col min="1564" max="1564" width="14.33203125" style="4" customWidth="1"/>
    <col min="1565" max="1565" width="13.21875" style="4" customWidth="1"/>
    <col min="1566" max="1566" width="12.77734375" style="4" customWidth="1"/>
    <col min="1567" max="1567" width="0" style="4" hidden="1" customWidth="1"/>
    <col min="1568" max="1568" width="11.77734375" style="4" customWidth="1"/>
    <col min="1569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19" width="16.77734375" style="4" customWidth="1"/>
    <col min="1820" max="1820" width="14.33203125" style="4" customWidth="1"/>
    <col min="1821" max="1821" width="13.21875" style="4" customWidth="1"/>
    <col min="1822" max="1822" width="12.77734375" style="4" customWidth="1"/>
    <col min="1823" max="1823" width="0" style="4" hidden="1" customWidth="1"/>
    <col min="1824" max="1824" width="11.77734375" style="4" customWidth="1"/>
    <col min="1825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5" width="16.77734375" style="4" customWidth="1"/>
    <col min="2076" max="2076" width="14.33203125" style="4" customWidth="1"/>
    <col min="2077" max="2077" width="13.21875" style="4" customWidth="1"/>
    <col min="2078" max="2078" width="12.77734375" style="4" customWidth="1"/>
    <col min="2079" max="2079" width="0" style="4" hidden="1" customWidth="1"/>
    <col min="2080" max="2080" width="11.77734375" style="4" customWidth="1"/>
    <col min="2081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1" width="16.77734375" style="4" customWidth="1"/>
    <col min="2332" max="2332" width="14.33203125" style="4" customWidth="1"/>
    <col min="2333" max="2333" width="13.21875" style="4" customWidth="1"/>
    <col min="2334" max="2334" width="12.77734375" style="4" customWidth="1"/>
    <col min="2335" max="2335" width="0" style="4" hidden="1" customWidth="1"/>
    <col min="2336" max="2336" width="11.77734375" style="4" customWidth="1"/>
    <col min="2337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7" width="16.77734375" style="4" customWidth="1"/>
    <col min="2588" max="2588" width="14.33203125" style="4" customWidth="1"/>
    <col min="2589" max="2589" width="13.21875" style="4" customWidth="1"/>
    <col min="2590" max="2590" width="12.77734375" style="4" customWidth="1"/>
    <col min="2591" max="2591" width="0" style="4" hidden="1" customWidth="1"/>
    <col min="2592" max="2592" width="11.77734375" style="4" customWidth="1"/>
    <col min="2593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3" width="16.77734375" style="4" customWidth="1"/>
    <col min="2844" max="2844" width="14.33203125" style="4" customWidth="1"/>
    <col min="2845" max="2845" width="13.21875" style="4" customWidth="1"/>
    <col min="2846" max="2846" width="12.77734375" style="4" customWidth="1"/>
    <col min="2847" max="2847" width="0" style="4" hidden="1" customWidth="1"/>
    <col min="2848" max="2848" width="11.77734375" style="4" customWidth="1"/>
    <col min="2849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099" width="16.77734375" style="4" customWidth="1"/>
    <col min="3100" max="3100" width="14.33203125" style="4" customWidth="1"/>
    <col min="3101" max="3101" width="13.21875" style="4" customWidth="1"/>
    <col min="3102" max="3102" width="12.77734375" style="4" customWidth="1"/>
    <col min="3103" max="3103" width="0" style="4" hidden="1" customWidth="1"/>
    <col min="3104" max="3104" width="11.77734375" style="4" customWidth="1"/>
    <col min="3105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5" width="16.77734375" style="4" customWidth="1"/>
    <col min="3356" max="3356" width="14.33203125" style="4" customWidth="1"/>
    <col min="3357" max="3357" width="13.21875" style="4" customWidth="1"/>
    <col min="3358" max="3358" width="12.77734375" style="4" customWidth="1"/>
    <col min="3359" max="3359" width="0" style="4" hidden="1" customWidth="1"/>
    <col min="3360" max="3360" width="11.77734375" style="4" customWidth="1"/>
    <col min="3361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1" width="16.77734375" style="4" customWidth="1"/>
    <col min="3612" max="3612" width="14.33203125" style="4" customWidth="1"/>
    <col min="3613" max="3613" width="13.21875" style="4" customWidth="1"/>
    <col min="3614" max="3614" width="12.77734375" style="4" customWidth="1"/>
    <col min="3615" max="3615" width="0" style="4" hidden="1" customWidth="1"/>
    <col min="3616" max="3616" width="11.77734375" style="4" customWidth="1"/>
    <col min="3617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7" width="16.77734375" style="4" customWidth="1"/>
    <col min="3868" max="3868" width="14.33203125" style="4" customWidth="1"/>
    <col min="3869" max="3869" width="13.21875" style="4" customWidth="1"/>
    <col min="3870" max="3870" width="12.77734375" style="4" customWidth="1"/>
    <col min="3871" max="3871" width="0" style="4" hidden="1" customWidth="1"/>
    <col min="3872" max="3872" width="11.77734375" style="4" customWidth="1"/>
    <col min="3873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3" width="16.77734375" style="4" customWidth="1"/>
    <col min="4124" max="4124" width="14.33203125" style="4" customWidth="1"/>
    <col min="4125" max="4125" width="13.21875" style="4" customWidth="1"/>
    <col min="4126" max="4126" width="12.77734375" style="4" customWidth="1"/>
    <col min="4127" max="4127" width="0" style="4" hidden="1" customWidth="1"/>
    <col min="4128" max="4128" width="11.77734375" style="4" customWidth="1"/>
    <col min="4129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79" width="16.77734375" style="4" customWidth="1"/>
    <col min="4380" max="4380" width="14.33203125" style="4" customWidth="1"/>
    <col min="4381" max="4381" width="13.21875" style="4" customWidth="1"/>
    <col min="4382" max="4382" width="12.77734375" style="4" customWidth="1"/>
    <col min="4383" max="4383" width="0" style="4" hidden="1" customWidth="1"/>
    <col min="4384" max="4384" width="11.77734375" style="4" customWidth="1"/>
    <col min="4385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5" width="16.77734375" style="4" customWidth="1"/>
    <col min="4636" max="4636" width="14.33203125" style="4" customWidth="1"/>
    <col min="4637" max="4637" width="13.21875" style="4" customWidth="1"/>
    <col min="4638" max="4638" width="12.77734375" style="4" customWidth="1"/>
    <col min="4639" max="4639" width="0" style="4" hidden="1" customWidth="1"/>
    <col min="4640" max="4640" width="11.77734375" style="4" customWidth="1"/>
    <col min="4641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1" width="16.77734375" style="4" customWidth="1"/>
    <col min="4892" max="4892" width="14.33203125" style="4" customWidth="1"/>
    <col min="4893" max="4893" width="13.21875" style="4" customWidth="1"/>
    <col min="4894" max="4894" width="12.77734375" style="4" customWidth="1"/>
    <col min="4895" max="4895" width="0" style="4" hidden="1" customWidth="1"/>
    <col min="4896" max="4896" width="11.77734375" style="4" customWidth="1"/>
    <col min="4897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7" width="16.77734375" style="4" customWidth="1"/>
    <col min="5148" max="5148" width="14.33203125" style="4" customWidth="1"/>
    <col min="5149" max="5149" width="13.21875" style="4" customWidth="1"/>
    <col min="5150" max="5150" width="12.77734375" style="4" customWidth="1"/>
    <col min="5151" max="5151" width="0" style="4" hidden="1" customWidth="1"/>
    <col min="5152" max="5152" width="11.77734375" style="4" customWidth="1"/>
    <col min="5153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3" width="16.77734375" style="4" customWidth="1"/>
    <col min="5404" max="5404" width="14.33203125" style="4" customWidth="1"/>
    <col min="5405" max="5405" width="13.21875" style="4" customWidth="1"/>
    <col min="5406" max="5406" width="12.77734375" style="4" customWidth="1"/>
    <col min="5407" max="5407" width="0" style="4" hidden="1" customWidth="1"/>
    <col min="5408" max="5408" width="11.77734375" style="4" customWidth="1"/>
    <col min="5409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59" width="16.77734375" style="4" customWidth="1"/>
    <col min="5660" max="5660" width="14.33203125" style="4" customWidth="1"/>
    <col min="5661" max="5661" width="13.21875" style="4" customWidth="1"/>
    <col min="5662" max="5662" width="12.77734375" style="4" customWidth="1"/>
    <col min="5663" max="5663" width="0" style="4" hidden="1" customWidth="1"/>
    <col min="5664" max="5664" width="11.77734375" style="4" customWidth="1"/>
    <col min="5665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5" width="16.77734375" style="4" customWidth="1"/>
    <col min="5916" max="5916" width="14.33203125" style="4" customWidth="1"/>
    <col min="5917" max="5917" width="13.21875" style="4" customWidth="1"/>
    <col min="5918" max="5918" width="12.77734375" style="4" customWidth="1"/>
    <col min="5919" max="5919" width="0" style="4" hidden="1" customWidth="1"/>
    <col min="5920" max="5920" width="11.77734375" style="4" customWidth="1"/>
    <col min="5921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1" width="16.77734375" style="4" customWidth="1"/>
    <col min="6172" max="6172" width="14.33203125" style="4" customWidth="1"/>
    <col min="6173" max="6173" width="13.21875" style="4" customWidth="1"/>
    <col min="6174" max="6174" width="12.77734375" style="4" customWidth="1"/>
    <col min="6175" max="6175" width="0" style="4" hidden="1" customWidth="1"/>
    <col min="6176" max="6176" width="11.77734375" style="4" customWidth="1"/>
    <col min="6177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7" width="16.77734375" style="4" customWidth="1"/>
    <col min="6428" max="6428" width="14.33203125" style="4" customWidth="1"/>
    <col min="6429" max="6429" width="13.21875" style="4" customWidth="1"/>
    <col min="6430" max="6430" width="12.77734375" style="4" customWidth="1"/>
    <col min="6431" max="6431" width="0" style="4" hidden="1" customWidth="1"/>
    <col min="6432" max="6432" width="11.77734375" style="4" customWidth="1"/>
    <col min="6433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3" width="16.77734375" style="4" customWidth="1"/>
    <col min="6684" max="6684" width="14.33203125" style="4" customWidth="1"/>
    <col min="6685" max="6685" width="13.21875" style="4" customWidth="1"/>
    <col min="6686" max="6686" width="12.77734375" style="4" customWidth="1"/>
    <col min="6687" max="6687" width="0" style="4" hidden="1" customWidth="1"/>
    <col min="6688" max="6688" width="11.77734375" style="4" customWidth="1"/>
    <col min="6689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39" width="16.77734375" style="4" customWidth="1"/>
    <col min="6940" max="6940" width="14.33203125" style="4" customWidth="1"/>
    <col min="6941" max="6941" width="13.21875" style="4" customWidth="1"/>
    <col min="6942" max="6942" width="12.77734375" style="4" customWidth="1"/>
    <col min="6943" max="6943" width="0" style="4" hidden="1" customWidth="1"/>
    <col min="6944" max="6944" width="11.77734375" style="4" customWidth="1"/>
    <col min="6945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5" width="16.77734375" style="4" customWidth="1"/>
    <col min="7196" max="7196" width="14.33203125" style="4" customWidth="1"/>
    <col min="7197" max="7197" width="13.21875" style="4" customWidth="1"/>
    <col min="7198" max="7198" width="12.77734375" style="4" customWidth="1"/>
    <col min="7199" max="7199" width="0" style="4" hidden="1" customWidth="1"/>
    <col min="7200" max="7200" width="11.77734375" style="4" customWidth="1"/>
    <col min="7201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1" width="16.77734375" style="4" customWidth="1"/>
    <col min="7452" max="7452" width="14.33203125" style="4" customWidth="1"/>
    <col min="7453" max="7453" width="13.21875" style="4" customWidth="1"/>
    <col min="7454" max="7454" width="12.77734375" style="4" customWidth="1"/>
    <col min="7455" max="7455" width="0" style="4" hidden="1" customWidth="1"/>
    <col min="7456" max="7456" width="11.77734375" style="4" customWidth="1"/>
    <col min="7457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7" width="16.77734375" style="4" customWidth="1"/>
    <col min="7708" max="7708" width="14.33203125" style="4" customWidth="1"/>
    <col min="7709" max="7709" width="13.21875" style="4" customWidth="1"/>
    <col min="7710" max="7710" width="12.77734375" style="4" customWidth="1"/>
    <col min="7711" max="7711" width="0" style="4" hidden="1" customWidth="1"/>
    <col min="7712" max="7712" width="11.77734375" style="4" customWidth="1"/>
    <col min="7713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3" width="16.77734375" style="4" customWidth="1"/>
    <col min="7964" max="7964" width="14.33203125" style="4" customWidth="1"/>
    <col min="7965" max="7965" width="13.21875" style="4" customWidth="1"/>
    <col min="7966" max="7966" width="12.77734375" style="4" customWidth="1"/>
    <col min="7967" max="7967" width="0" style="4" hidden="1" customWidth="1"/>
    <col min="7968" max="7968" width="11.77734375" style="4" customWidth="1"/>
    <col min="7969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19" width="16.77734375" style="4" customWidth="1"/>
    <col min="8220" max="8220" width="14.33203125" style="4" customWidth="1"/>
    <col min="8221" max="8221" width="13.21875" style="4" customWidth="1"/>
    <col min="8222" max="8222" width="12.77734375" style="4" customWidth="1"/>
    <col min="8223" max="8223" width="0" style="4" hidden="1" customWidth="1"/>
    <col min="8224" max="8224" width="11.77734375" style="4" customWidth="1"/>
    <col min="8225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5" width="16.77734375" style="4" customWidth="1"/>
    <col min="8476" max="8476" width="14.33203125" style="4" customWidth="1"/>
    <col min="8477" max="8477" width="13.21875" style="4" customWidth="1"/>
    <col min="8478" max="8478" width="12.77734375" style="4" customWidth="1"/>
    <col min="8479" max="8479" width="0" style="4" hidden="1" customWidth="1"/>
    <col min="8480" max="8480" width="11.77734375" style="4" customWidth="1"/>
    <col min="8481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1" width="16.77734375" style="4" customWidth="1"/>
    <col min="8732" max="8732" width="14.33203125" style="4" customWidth="1"/>
    <col min="8733" max="8733" width="13.21875" style="4" customWidth="1"/>
    <col min="8734" max="8734" width="12.77734375" style="4" customWidth="1"/>
    <col min="8735" max="8735" width="0" style="4" hidden="1" customWidth="1"/>
    <col min="8736" max="8736" width="11.77734375" style="4" customWidth="1"/>
    <col min="8737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7" width="16.77734375" style="4" customWidth="1"/>
    <col min="8988" max="8988" width="14.33203125" style="4" customWidth="1"/>
    <col min="8989" max="8989" width="13.21875" style="4" customWidth="1"/>
    <col min="8990" max="8990" width="12.77734375" style="4" customWidth="1"/>
    <col min="8991" max="8991" width="0" style="4" hidden="1" customWidth="1"/>
    <col min="8992" max="8992" width="11.77734375" style="4" customWidth="1"/>
    <col min="8993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3" width="16.77734375" style="4" customWidth="1"/>
    <col min="9244" max="9244" width="14.33203125" style="4" customWidth="1"/>
    <col min="9245" max="9245" width="13.21875" style="4" customWidth="1"/>
    <col min="9246" max="9246" width="12.77734375" style="4" customWidth="1"/>
    <col min="9247" max="9247" width="0" style="4" hidden="1" customWidth="1"/>
    <col min="9248" max="9248" width="11.77734375" style="4" customWidth="1"/>
    <col min="9249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499" width="16.77734375" style="4" customWidth="1"/>
    <col min="9500" max="9500" width="14.33203125" style="4" customWidth="1"/>
    <col min="9501" max="9501" width="13.21875" style="4" customWidth="1"/>
    <col min="9502" max="9502" width="12.77734375" style="4" customWidth="1"/>
    <col min="9503" max="9503" width="0" style="4" hidden="1" customWidth="1"/>
    <col min="9504" max="9504" width="11.77734375" style="4" customWidth="1"/>
    <col min="9505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5" width="16.77734375" style="4" customWidth="1"/>
    <col min="9756" max="9756" width="14.33203125" style="4" customWidth="1"/>
    <col min="9757" max="9757" width="13.21875" style="4" customWidth="1"/>
    <col min="9758" max="9758" width="12.77734375" style="4" customWidth="1"/>
    <col min="9759" max="9759" width="0" style="4" hidden="1" customWidth="1"/>
    <col min="9760" max="9760" width="11.77734375" style="4" customWidth="1"/>
    <col min="9761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1" width="16.77734375" style="4" customWidth="1"/>
    <col min="10012" max="10012" width="14.33203125" style="4" customWidth="1"/>
    <col min="10013" max="10013" width="13.21875" style="4" customWidth="1"/>
    <col min="10014" max="10014" width="12.77734375" style="4" customWidth="1"/>
    <col min="10015" max="10015" width="0" style="4" hidden="1" customWidth="1"/>
    <col min="10016" max="10016" width="11.77734375" style="4" customWidth="1"/>
    <col min="10017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7" width="16.77734375" style="4" customWidth="1"/>
    <col min="10268" max="10268" width="14.33203125" style="4" customWidth="1"/>
    <col min="10269" max="10269" width="13.21875" style="4" customWidth="1"/>
    <col min="10270" max="10270" width="12.77734375" style="4" customWidth="1"/>
    <col min="10271" max="10271" width="0" style="4" hidden="1" customWidth="1"/>
    <col min="10272" max="10272" width="11.77734375" style="4" customWidth="1"/>
    <col min="10273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3" width="16.77734375" style="4" customWidth="1"/>
    <col min="10524" max="10524" width="14.33203125" style="4" customWidth="1"/>
    <col min="10525" max="10525" width="13.21875" style="4" customWidth="1"/>
    <col min="10526" max="10526" width="12.77734375" style="4" customWidth="1"/>
    <col min="10527" max="10527" width="0" style="4" hidden="1" customWidth="1"/>
    <col min="10528" max="10528" width="11.77734375" style="4" customWidth="1"/>
    <col min="10529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79" width="16.77734375" style="4" customWidth="1"/>
    <col min="10780" max="10780" width="14.33203125" style="4" customWidth="1"/>
    <col min="10781" max="10781" width="13.21875" style="4" customWidth="1"/>
    <col min="10782" max="10782" width="12.77734375" style="4" customWidth="1"/>
    <col min="10783" max="10783" width="0" style="4" hidden="1" customWidth="1"/>
    <col min="10784" max="10784" width="11.77734375" style="4" customWidth="1"/>
    <col min="10785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5" width="16.77734375" style="4" customWidth="1"/>
    <col min="11036" max="11036" width="14.33203125" style="4" customWidth="1"/>
    <col min="11037" max="11037" width="13.21875" style="4" customWidth="1"/>
    <col min="11038" max="11038" width="12.77734375" style="4" customWidth="1"/>
    <col min="11039" max="11039" width="0" style="4" hidden="1" customWidth="1"/>
    <col min="11040" max="11040" width="11.77734375" style="4" customWidth="1"/>
    <col min="11041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1" width="16.77734375" style="4" customWidth="1"/>
    <col min="11292" max="11292" width="14.33203125" style="4" customWidth="1"/>
    <col min="11293" max="11293" width="13.21875" style="4" customWidth="1"/>
    <col min="11294" max="11294" width="12.77734375" style="4" customWidth="1"/>
    <col min="11295" max="11295" width="0" style="4" hidden="1" customWidth="1"/>
    <col min="11296" max="11296" width="11.77734375" style="4" customWidth="1"/>
    <col min="11297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7" width="16.77734375" style="4" customWidth="1"/>
    <col min="11548" max="11548" width="14.33203125" style="4" customWidth="1"/>
    <col min="11549" max="11549" width="13.21875" style="4" customWidth="1"/>
    <col min="11550" max="11550" width="12.77734375" style="4" customWidth="1"/>
    <col min="11551" max="11551" width="0" style="4" hidden="1" customWidth="1"/>
    <col min="11552" max="11552" width="11.77734375" style="4" customWidth="1"/>
    <col min="11553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3" width="16.77734375" style="4" customWidth="1"/>
    <col min="11804" max="11804" width="14.33203125" style="4" customWidth="1"/>
    <col min="11805" max="11805" width="13.21875" style="4" customWidth="1"/>
    <col min="11806" max="11806" width="12.77734375" style="4" customWidth="1"/>
    <col min="11807" max="11807" width="0" style="4" hidden="1" customWidth="1"/>
    <col min="11808" max="11808" width="11.77734375" style="4" customWidth="1"/>
    <col min="11809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59" width="16.77734375" style="4" customWidth="1"/>
    <col min="12060" max="12060" width="14.33203125" style="4" customWidth="1"/>
    <col min="12061" max="12061" width="13.21875" style="4" customWidth="1"/>
    <col min="12062" max="12062" width="12.77734375" style="4" customWidth="1"/>
    <col min="12063" max="12063" width="0" style="4" hidden="1" customWidth="1"/>
    <col min="12064" max="12064" width="11.77734375" style="4" customWidth="1"/>
    <col min="12065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5" width="16.77734375" style="4" customWidth="1"/>
    <col min="12316" max="12316" width="14.33203125" style="4" customWidth="1"/>
    <col min="12317" max="12317" width="13.21875" style="4" customWidth="1"/>
    <col min="12318" max="12318" width="12.77734375" style="4" customWidth="1"/>
    <col min="12319" max="12319" width="0" style="4" hidden="1" customWidth="1"/>
    <col min="12320" max="12320" width="11.77734375" style="4" customWidth="1"/>
    <col min="12321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1" width="16.77734375" style="4" customWidth="1"/>
    <col min="12572" max="12572" width="14.33203125" style="4" customWidth="1"/>
    <col min="12573" max="12573" width="13.21875" style="4" customWidth="1"/>
    <col min="12574" max="12574" width="12.77734375" style="4" customWidth="1"/>
    <col min="12575" max="12575" width="0" style="4" hidden="1" customWidth="1"/>
    <col min="12576" max="12576" width="11.77734375" style="4" customWidth="1"/>
    <col min="12577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7" width="16.77734375" style="4" customWidth="1"/>
    <col min="12828" max="12828" width="14.33203125" style="4" customWidth="1"/>
    <col min="12829" max="12829" width="13.21875" style="4" customWidth="1"/>
    <col min="12830" max="12830" width="12.77734375" style="4" customWidth="1"/>
    <col min="12831" max="12831" width="0" style="4" hidden="1" customWidth="1"/>
    <col min="12832" max="12832" width="11.77734375" style="4" customWidth="1"/>
    <col min="12833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3" width="16.77734375" style="4" customWidth="1"/>
    <col min="13084" max="13084" width="14.33203125" style="4" customWidth="1"/>
    <col min="13085" max="13085" width="13.21875" style="4" customWidth="1"/>
    <col min="13086" max="13086" width="12.77734375" style="4" customWidth="1"/>
    <col min="13087" max="13087" width="0" style="4" hidden="1" customWidth="1"/>
    <col min="13088" max="13088" width="11.77734375" style="4" customWidth="1"/>
    <col min="13089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39" width="16.77734375" style="4" customWidth="1"/>
    <col min="13340" max="13340" width="14.33203125" style="4" customWidth="1"/>
    <col min="13341" max="13341" width="13.21875" style="4" customWidth="1"/>
    <col min="13342" max="13342" width="12.77734375" style="4" customWidth="1"/>
    <col min="13343" max="13343" width="0" style="4" hidden="1" customWidth="1"/>
    <col min="13344" max="13344" width="11.77734375" style="4" customWidth="1"/>
    <col min="13345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5" width="16.77734375" style="4" customWidth="1"/>
    <col min="13596" max="13596" width="14.33203125" style="4" customWidth="1"/>
    <col min="13597" max="13597" width="13.21875" style="4" customWidth="1"/>
    <col min="13598" max="13598" width="12.77734375" style="4" customWidth="1"/>
    <col min="13599" max="13599" width="0" style="4" hidden="1" customWidth="1"/>
    <col min="13600" max="13600" width="11.77734375" style="4" customWidth="1"/>
    <col min="13601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1" width="16.77734375" style="4" customWidth="1"/>
    <col min="13852" max="13852" width="14.33203125" style="4" customWidth="1"/>
    <col min="13853" max="13853" width="13.21875" style="4" customWidth="1"/>
    <col min="13854" max="13854" width="12.77734375" style="4" customWidth="1"/>
    <col min="13855" max="13855" width="0" style="4" hidden="1" customWidth="1"/>
    <col min="13856" max="13856" width="11.77734375" style="4" customWidth="1"/>
    <col min="13857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7" width="16.77734375" style="4" customWidth="1"/>
    <col min="14108" max="14108" width="14.33203125" style="4" customWidth="1"/>
    <col min="14109" max="14109" width="13.21875" style="4" customWidth="1"/>
    <col min="14110" max="14110" width="12.77734375" style="4" customWidth="1"/>
    <col min="14111" max="14111" width="0" style="4" hidden="1" customWidth="1"/>
    <col min="14112" max="14112" width="11.77734375" style="4" customWidth="1"/>
    <col min="14113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3" width="16.77734375" style="4" customWidth="1"/>
    <col min="14364" max="14364" width="14.33203125" style="4" customWidth="1"/>
    <col min="14365" max="14365" width="13.21875" style="4" customWidth="1"/>
    <col min="14366" max="14366" width="12.77734375" style="4" customWidth="1"/>
    <col min="14367" max="14367" width="0" style="4" hidden="1" customWidth="1"/>
    <col min="14368" max="14368" width="11.77734375" style="4" customWidth="1"/>
    <col min="14369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19" width="16.77734375" style="4" customWidth="1"/>
    <col min="14620" max="14620" width="14.33203125" style="4" customWidth="1"/>
    <col min="14621" max="14621" width="13.21875" style="4" customWidth="1"/>
    <col min="14622" max="14622" width="12.77734375" style="4" customWidth="1"/>
    <col min="14623" max="14623" width="0" style="4" hidden="1" customWidth="1"/>
    <col min="14624" max="14624" width="11.77734375" style="4" customWidth="1"/>
    <col min="14625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5" width="16.77734375" style="4" customWidth="1"/>
    <col min="14876" max="14876" width="14.33203125" style="4" customWidth="1"/>
    <col min="14877" max="14877" width="13.21875" style="4" customWidth="1"/>
    <col min="14878" max="14878" width="12.77734375" style="4" customWidth="1"/>
    <col min="14879" max="14879" width="0" style="4" hidden="1" customWidth="1"/>
    <col min="14880" max="14880" width="11.77734375" style="4" customWidth="1"/>
    <col min="14881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1" width="16.77734375" style="4" customWidth="1"/>
    <col min="15132" max="15132" width="14.33203125" style="4" customWidth="1"/>
    <col min="15133" max="15133" width="13.21875" style="4" customWidth="1"/>
    <col min="15134" max="15134" width="12.77734375" style="4" customWidth="1"/>
    <col min="15135" max="15135" width="0" style="4" hidden="1" customWidth="1"/>
    <col min="15136" max="15136" width="11.77734375" style="4" customWidth="1"/>
    <col min="15137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7" width="16.77734375" style="4" customWidth="1"/>
    <col min="15388" max="15388" width="14.33203125" style="4" customWidth="1"/>
    <col min="15389" max="15389" width="13.21875" style="4" customWidth="1"/>
    <col min="15390" max="15390" width="12.77734375" style="4" customWidth="1"/>
    <col min="15391" max="15391" width="0" style="4" hidden="1" customWidth="1"/>
    <col min="15392" max="15392" width="11.77734375" style="4" customWidth="1"/>
    <col min="15393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3" width="16.77734375" style="4" customWidth="1"/>
    <col min="15644" max="15644" width="14.33203125" style="4" customWidth="1"/>
    <col min="15645" max="15645" width="13.21875" style="4" customWidth="1"/>
    <col min="15646" max="15646" width="12.77734375" style="4" customWidth="1"/>
    <col min="15647" max="15647" width="0" style="4" hidden="1" customWidth="1"/>
    <col min="15648" max="15648" width="11.77734375" style="4" customWidth="1"/>
    <col min="15649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899" width="16.77734375" style="4" customWidth="1"/>
    <col min="15900" max="15900" width="14.33203125" style="4" customWidth="1"/>
    <col min="15901" max="15901" width="13.21875" style="4" customWidth="1"/>
    <col min="15902" max="15902" width="12.77734375" style="4" customWidth="1"/>
    <col min="15903" max="15903" width="0" style="4" hidden="1" customWidth="1"/>
    <col min="15904" max="15904" width="11.77734375" style="4" customWidth="1"/>
    <col min="15905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5" width="16.77734375" style="4" customWidth="1"/>
    <col min="16156" max="16156" width="14.33203125" style="4" customWidth="1"/>
    <col min="16157" max="16157" width="13.21875" style="4" customWidth="1"/>
    <col min="16158" max="16158" width="12.77734375" style="4" customWidth="1"/>
    <col min="16159" max="16159" width="0" style="4" hidden="1" customWidth="1"/>
    <col min="16160" max="16160" width="11.77734375" style="4" customWidth="1"/>
    <col min="16161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82"/>
      <c r="AA2" s="82"/>
    </row>
    <row r="3" spans="1:33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83"/>
      <c r="AA3" s="83"/>
    </row>
    <row r="4" spans="1:33" s="66" customFormat="1" ht="26.25" customHeight="1" x14ac:dyDescent="0.45">
      <c r="A4" s="146" t="s">
        <v>246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84"/>
      <c r="AA4" s="63" t="s">
        <v>167</v>
      </c>
    </row>
    <row r="5" spans="1:33" s="64" customFormat="1" ht="18" thickBot="1" x14ac:dyDescent="0.45">
      <c r="B5" s="65" t="s">
        <v>18</v>
      </c>
      <c r="C5" s="66"/>
      <c r="D5" s="64" t="s">
        <v>247</v>
      </c>
      <c r="U5" s="67"/>
      <c r="AA5" s="68" t="s">
        <v>19</v>
      </c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48"/>
      <c r="B7" s="149"/>
      <c r="C7" s="149"/>
      <c r="D7" s="151"/>
      <c r="E7" s="120"/>
      <c r="F7" s="151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51"/>
      <c r="Q7" s="127" t="s">
        <v>44</v>
      </c>
      <c r="R7" s="127" t="s">
        <v>45</v>
      </c>
      <c r="S7" s="140" t="s">
        <v>46</v>
      </c>
      <c r="T7" s="123"/>
      <c r="U7" s="151"/>
      <c r="V7" s="120"/>
      <c r="W7" s="151"/>
      <c r="X7" s="120"/>
      <c r="Y7" s="144"/>
      <c r="Z7" s="120"/>
      <c r="AA7" s="151"/>
    </row>
    <row r="8" spans="1:33" ht="148.5" customHeight="1" thickBot="1" x14ac:dyDescent="0.45">
      <c r="A8" s="18"/>
      <c r="B8" s="19"/>
      <c r="C8" s="150"/>
      <c r="D8" s="152"/>
      <c r="E8" s="121"/>
      <c r="F8" s="152"/>
      <c r="G8" s="128"/>
      <c r="H8" s="121"/>
      <c r="I8" s="145"/>
      <c r="J8" s="128"/>
      <c r="K8" s="128"/>
      <c r="L8" s="121"/>
      <c r="M8" s="143"/>
      <c r="N8" s="126"/>
      <c r="O8" s="126"/>
      <c r="P8" s="152"/>
      <c r="Q8" s="128"/>
      <c r="R8" s="128"/>
      <c r="S8" s="121"/>
      <c r="T8" s="124"/>
      <c r="U8" s="152"/>
      <c r="V8" s="121"/>
      <c r="W8" s="152"/>
      <c r="X8" s="121"/>
      <c r="Y8" s="145"/>
      <c r="Z8" s="121"/>
      <c r="AA8" s="152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69" t="s">
        <v>48</v>
      </c>
      <c r="B10" s="85" t="s">
        <v>195</v>
      </c>
      <c r="C10" s="71">
        <v>100</v>
      </c>
      <c r="D10" s="72">
        <v>64458.8</v>
      </c>
      <c r="E10" s="72">
        <f>+D10-110</f>
        <v>64348.800000000003</v>
      </c>
      <c r="F10" s="72">
        <v>31545.1</v>
      </c>
      <c r="G10" s="72">
        <v>3970.5</v>
      </c>
      <c r="H10" s="72">
        <v>19009.5</v>
      </c>
      <c r="I10" s="72">
        <f>+J10+K10+L10+13185</f>
        <v>33532.9</v>
      </c>
      <c r="J10" s="72">
        <v>11180</v>
      </c>
      <c r="K10" s="72">
        <v>8464.7000000000007</v>
      </c>
      <c r="L10" s="72">
        <v>703.2</v>
      </c>
      <c r="M10" s="72">
        <f>+O10</f>
        <v>36824.400000000001</v>
      </c>
      <c r="N10" s="72">
        <v>0</v>
      </c>
      <c r="O10" s="72">
        <v>36824.400000000001</v>
      </c>
      <c r="P10" s="72">
        <v>25646.6</v>
      </c>
      <c r="Q10" s="72">
        <v>1311.3</v>
      </c>
      <c r="R10" s="72">
        <v>0</v>
      </c>
      <c r="S10" s="72">
        <v>0</v>
      </c>
      <c r="T10" s="72">
        <f>+I10+M10+P10</f>
        <v>96003.9</v>
      </c>
      <c r="U10" s="72">
        <f>+[9]CaxkahovitiAK!C15</f>
        <v>241782</v>
      </c>
      <c r="V10" s="29">
        <v>2507.8999999999769</v>
      </c>
      <c r="W10" s="72">
        <v>96</v>
      </c>
      <c r="X10" s="29">
        <v>297373.59999999998</v>
      </c>
      <c r="Y10" s="29">
        <v>241782</v>
      </c>
      <c r="Z10" s="29">
        <v>294613</v>
      </c>
      <c r="AA10" s="29">
        <v>228160.3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69" t="s">
        <v>49</v>
      </c>
      <c r="B11" s="327" t="str">
        <f>'[10]ashxatak-tarekan2012'!$B$10</f>
        <v>«Ապարանի ԲԿ» ՓԲԸ</v>
      </c>
      <c r="C11" s="71">
        <v>100</v>
      </c>
      <c r="D11" s="107">
        <v>428544</v>
      </c>
      <c r="E11" s="107">
        <v>428544</v>
      </c>
      <c r="F11" s="107">
        <v>95089.8</v>
      </c>
      <c r="G11" s="107">
        <v>10768.8</v>
      </c>
      <c r="H11" s="107">
        <v>1404.6</v>
      </c>
      <c r="I11" s="107">
        <v>81496</v>
      </c>
      <c r="J11" s="107">
        <v>49720</v>
      </c>
      <c r="K11" s="107">
        <v>24147.4</v>
      </c>
      <c r="L11" s="107">
        <v>7628.6</v>
      </c>
      <c r="M11" s="107">
        <v>365308.8</v>
      </c>
      <c r="N11" s="107">
        <v>0</v>
      </c>
      <c r="O11" s="107">
        <v>365308.8</v>
      </c>
      <c r="P11" s="107">
        <v>76829</v>
      </c>
      <c r="Q11" s="107">
        <v>46259</v>
      </c>
      <c r="R11" s="107">
        <v>2600</v>
      </c>
      <c r="S11" s="107">
        <v>12147</v>
      </c>
      <c r="T11" s="107">
        <v>523633.8</v>
      </c>
      <c r="U11" s="72">
        <v>990516.6</v>
      </c>
      <c r="V11" s="29">
        <v>611</v>
      </c>
      <c r="W11" s="72">
        <v>167</v>
      </c>
      <c r="X11" s="29">
        <v>990516.60000000009</v>
      </c>
      <c r="Y11" s="29">
        <v>989796.60000000009</v>
      </c>
      <c r="Z11" s="29">
        <v>989830.4</v>
      </c>
      <c r="AA11" s="29">
        <v>971303.4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69" t="s">
        <v>50</v>
      </c>
      <c r="B12" s="70" t="str">
        <f>'[1]Havelvac 2'!$B$14</f>
        <v>Աշտարակի ԲԿ ՓԲԸ</v>
      </c>
      <c r="C12" s="71">
        <v>100</v>
      </c>
      <c r="D12" s="72">
        <v>501953.5</v>
      </c>
      <c r="E12" s="72">
        <v>501729.8</v>
      </c>
      <c r="F12" s="72">
        <v>70577.600000000006</v>
      </c>
      <c r="G12" s="72">
        <v>10273.1</v>
      </c>
      <c r="H12" s="72">
        <v>13763.3</v>
      </c>
      <c r="I12" s="72">
        <v>256663.4</v>
      </c>
      <c r="J12" s="72">
        <f>'[1]Havelvac 2'!$J$14</f>
        <v>40270</v>
      </c>
      <c r="K12" s="72">
        <v>-13520.4</v>
      </c>
      <c r="L12" s="72">
        <f>'[1]Havelvac 2'!$L$14</f>
        <v>0</v>
      </c>
      <c r="M12" s="72">
        <v>41835.1</v>
      </c>
      <c r="N12" s="72">
        <v>0</v>
      </c>
      <c r="O12" s="72">
        <v>0</v>
      </c>
      <c r="P12" s="72">
        <v>274032.59999999998</v>
      </c>
      <c r="Q12" s="72">
        <v>3232.7</v>
      </c>
      <c r="R12" s="72">
        <v>6289</v>
      </c>
      <c r="S12" s="72">
        <v>18979.3</v>
      </c>
      <c r="T12" s="72">
        <v>572531.1</v>
      </c>
      <c r="U12" s="72">
        <v>959829.6</v>
      </c>
      <c r="V12" s="29">
        <v>-1290.0999999999999</v>
      </c>
      <c r="W12" s="72">
        <v>281</v>
      </c>
      <c r="X12" s="29">
        <v>959829.60000000009</v>
      </c>
      <c r="Y12" s="29">
        <v>746471.8</v>
      </c>
      <c r="Z12" s="29">
        <v>960939.7</v>
      </c>
      <c r="AA12" s="29">
        <v>807023.5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69" t="s">
        <v>51</v>
      </c>
      <c r="B13" s="74" t="str">
        <f>[11]Лист1!$B$9</f>
        <v>«Թալինի ԲԿ» ՓԲԸ</v>
      </c>
      <c r="C13" s="71">
        <v>100</v>
      </c>
      <c r="D13" s="72">
        <v>54357.2</v>
      </c>
      <c r="E13" s="72">
        <v>52189.1</v>
      </c>
      <c r="F13" s="72">
        <v>77155.100000000006</v>
      </c>
      <c r="G13" s="72">
        <v>7340.9</v>
      </c>
      <c r="H13" s="72">
        <v>11003.7</v>
      </c>
      <c r="I13" s="72">
        <v>47468.1</v>
      </c>
      <c r="J13" s="72">
        <v>38990</v>
      </c>
      <c r="K13" s="72">
        <v>-15970.7</v>
      </c>
      <c r="L13" s="72">
        <v>0</v>
      </c>
      <c r="M13" s="72">
        <v>42075.5</v>
      </c>
      <c r="N13" s="72"/>
      <c r="O13" s="72">
        <v>42075.5</v>
      </c>
      <c r="P13" s="72">
        <v>41968.7</v>
      </c>
      <c r="Q13" s="72">
        <v>2220.4</v>
      </c>
      <c r="R13" s="72">
        <v>2230.5</v>
      </c>
      <c r="S13" s="72">
        <v>4257.3999999999996</v>
      </c>
      <c r="T13" s="72">
        <v>131512.29999999999</v>
      </c>
      <c r="U13" s="72">
        <v>405402.8</v>
      </c>
      <c r="V13" s="29">
        <v>3887.9</v>
      </c>
      <c r="W13" s="72">
        <v>186</v>
      </c>
      <c r="X13" s="29">
        <v>485708.4</v>
      </c>
      <c r="Y13" s="29">
        <v>405402.8</v>
      </c>
      <c r="Z13" s="29">
        <v>480575.19999999995</v>
      </c>
      <c r="AA13" s="29">
        <v>478789.99999999994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69" t="s">
        <v>52</v>
      </c>
      <c r="B14" s="70" t="s">
        <v>248</v>
      </c>
      <c r="C14" s="71">
        <v>100</v>
      </c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29"/>
      <c r="W14" s="94"/>
      <c r="X14" s="29"/>
      <c r="Y14" s="29"/>
      <c r="Z14" s="29"/>
      <c r="AA14" s="29"/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69" t="s">
        <v>53</v>
      </c>
      <c r="B15" s="70" t="s">
        <v>55</v>
      </c>
      <c r="C15" s="71"/>
      <c r="D15" s="72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2"/>
      <c r="P15" s="72"/>
      <c r="Q15" s="72"/>
      <c r="R15" s="72"/>
      <c r="S15" s="72"/>
      <c r="T15" s="72"/>
      <c r="U15" s="72"/>
      <c r="V15" s="29"/>
      <c r="W15" s="94"/>
      <c r="X15" s="29"/>
      <c r="Y15" s="29"/>
      <c r="Z15" s="29"/>
      <c r="AA15" s="29"/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69" t="s">
        <v>54</v>
      </c>
      <c r="B16" s="70" t="s">
        <v>55</v>
      </c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29"/>
      <c r="W16" s="94"/>
      <c r="X16" s="29"/>
      <c r="Y16" s="29"/>
      <c r="Z16" s="29"/>
      <c r="AA16" s="29"/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69" t="s">
        <v>56</v>
      </c>
      <c r="B17" s="70" t="s">
        <v>55</v>
      </c>
      <c r="C17" s="71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29"/>
      <c r="W17" s="94"/>
      <c r="X17" s="29"/>
      <c r="Y17" s="29"/>
      <c r="Z17" s="29"/>
      <c r="AA17" s="29"/>
      <c r="AB17" s="30"/>
      <c r="AC17" s="31"/>
      <c r="AD17" s="31"/>
      <c r="AE17" s="31"/>
      <c r="AF17" s="31"/>
      <c r="AG17" s="4"/>
    </row>
    <row r="18" spans="1:33" ht="57" customHeight="1" x14ac:dyDescent="0.4">
      <c r="A18" s="69" t="s">
        <v>57</v>
      </c>
      <c r="B18" s="70" t="s">
        <v>55</v>
      </c>
      <c r="C18" s="71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29"/>
      <c r="W18" s="94"/>
      <c r="X18" s="29"/>
      <c r="Y18" s="29"/>
      <c r="Z18" s="29"/>
      <c r="AA18" s="29"/>
      <c r="AB18" s="30"/>
      <c r="AC18" s="31"/>
      <c r="AD18" s="31"/>
      <c r="AE18" s="31"/>
      <c r="AF18" s="31"/>
    </row>
    <row r="19" spans="1:33" ht="57" customHeight="1" x14ac:dyDescent="0.4">
      <c r="A19" s="69" t="s">
        <v>58</v>
      </c>
      <c r="B19" s="70" t="s">
        <v>55</v>
      </c>
      <c r="C19" s="7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29"/>
      <c r="W19" s="94"/>
      <c r="X19" s="29"/>
      <c r="Y19" s="29"/>
      <c r="Z19" s="29"/>
      <c r="AA19" s="29"/>
      <c r="AB19" s="30"/>
      <c r="AC19" s="31"/>
      <c r="AD19" s="31"/>
      <c r="AE19" s="31"/>
      <c r="AF19" s="31"/>
    </row>
    <row r="20" spans="1:33" ht="57" customHeight="1" x14ac:dyDescent="0.4">
      <c r="A20" s="73" t="s">
        <v>59</v>
      </c>
      <c r="B20" s="70" t="s">
        <v>55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72"/>
      <c r="V20" s="29"/>
      <c r="W20" s="94"/>
      <c r="X20" s="29"/>
      <c r="Y20" s="29"/>
      <c r="Z20" s="29"/>
      <c r="AA20" s="29"/>
      <c r="AB20" s="30"/>
      <c r="AC20" s="31"/>
      <c r="AD20" s="31"/>
      <c r="AE20" s="31"/>
      <c r="AF20" s="31"/>
    </row>
    <row r="21" spans="1:33" ht="57" customHeight="1" x14ac:dyDescent="0.4">
      <c r="A21" s="73" t="s">
        <v>60</v>
      </c>
      <c r="B21" s="70" t="s">
        <v>55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72"/>
      <c r="V21" s="29"/>
      <c r="W21" s="94"/>
      <c r="X21" s="29"/>
      <c r="Y21" s="29"/>
      <c r="Z21" s="29"/>
      <c r="AA21" s="29"/>
      <c r="AB21" s="30"/>
      <c r="AC21" s="31"/>
      <c r="AD21" s="31"/>
      <c r="AE21" s="31"/>
      <c r="AF21" s="31"/>
    </row>
    <row r="22" spans="1:33" ht="57" customHeight="1" x14ac:dyDescent="0.4">
      <c r="A22" s="73" t="s">
        <v>61</v>
      </c>
      <c r="B22" s="70" t="s">
        <v>55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72"/>
      <c r="V22" s="29"/>
      <c r="W22" s="94"/>
      <c r="X22" s="29"/>
      <c r="Y22" s="29"/>
      <c r="Z22" s="29"/>
      <c r="AA22" s="29"/>
      <c r="AB22" s="30"/>
      <c r="AC22" s="31"/>
      <c r="AD22" s="31"/>
      <c r="AE22" s="31"/>
      <c r="AF22" s="31"/>
    </row>
    <row r="23" spans="1:33" ht="57" customHeight="1" x14ac:dyDescent="0.4">
      <c r="A23" s="73" t="s">
        <v>62</v>
      </c>
      <c r="B23" s="70" t="s">
        <v>55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72"/>
      <c r="V23" s="29"/>
      <c r="W23" s="94"/>
      <c r="X23" s="29"/>
      <c r="Y23" s="29"/>
      <c r="Z23" s="29"/>
      <c r="AA23" s="29"/>
      <c r="AB23" s="30"/>
      <c r="AC23" s="31"/>
      <c r="AD23" s="31"/>
      <c r="AE23" s="31"/>
      <c r="AF23" s="31"/>
    </row>
    <row r="24" spans="1:33" ht="57" customHeight="1" x14ac:dyDescent="0.4">
      <c r="A24" s="73" t="s">
        <v>63</v>
      </c>
      <c r="B24" s="74" t="s">
        <v>55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72"/>
      <c r="V24" s="29"/>
      <c r="W24" s="94"/>
      <c r="X24" s="29"/>
      <c r="Y24" s="29"/>
      <c r="Z24" s="29"/>
      <c r="AA24" s="29"/>
      <c r="AB24" s="30"/>
      <c r="AC24" s="31"/>
      <c r="AD24" s="31"/>
      <c r="AE24" s="31"/>
      <c r="AF24" s="31"/>
    </row>
    <row r="25" spans="1:33" ht="57" customHeight="1" x14ac:dyDescent="0.4">
      <c r="A25" s="73" t="s">
        <v>64</v>
      </c>
      <c r="B25" s="74" t="s">
        <v>55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72"/>
      <c r="V25" s="29"/>
      <c r="W25" s="94"/>
      <c r="X25" s="29"/>
      <c r="Y25" s="29"/>
      <c r="Z25" s="29"/>
      <c r="AA25" s="29"/>
      <c r="AB25" s="30"/>
      <c r="AC25" s="31"/>
      <c r="AD25" s="31"/>
      <c r="AE25" s="31"/>
      <c r="AF25" s="31"/>
    </row>
    <row r="26" spans="1:33" ht="57" customHeight="1" x14ac:dyDescent="0.4">
      <c r="A26" s="73" t="s">
        <v>65</v>
      </c>
      <c r="B26" s="74" t="s">
        <v>55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72"/>
      <c r="V26" s="29"/>
      <c r="W26" s="94"/>
      <c r="X26" s="29"/>
      <c r="Y26" s="29"/>
      <c r="Z26" s="29"/>
      <c r="AA26" s="29"/>
      <c r="AB26" s="30"/>
      <c r="AC26" s="31"/>
      <c r="AD26" s="31"/>
      <c r="AE26" s="31"/>
      <c r="AF26" s="31"/>
    </row>
    <row r="27" spans="1:33" ht="57" customHeight="1" x14ac:dyDescent="0.4">
      <c r="A27" s="73" t="s">
        <v>66</v>
      </c>
      <c r="B27" s="74" t="s">
        <v>55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72"/>
      <c r="V27" s="29"/>
      <c r="W27" s="94"/>
      <c r="X27" s="29"/>
      <c r="Y27" s="29"/>
      <c r="Z27" s="29"/>
      <c r="AA27" s="29"/>
      <c r="AB27" s="30"/>
      <c r="AC27" s="31"/>
      <c r="AD27" s="31"/>
      <c r="AE27" s="31"/>
      <c r="AF27" s="31"/>
    </row>
    <row r="28" spans="1:33" ht="57" customHeight="1" x14ac:dyDescent="0.4">
      <c r="A28" s="73" t="s">
        <v>67</v>
      </c>
      <c r="B28" s="74" t="s">
        <v>55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72"/>
      <c r="V28" s="29"/>
      <c r="W28" s="94"/>
      <c r="X28" s="29"/>
      <c r="Y28" s="29"/>
      <c r="Z28" s="29"/>
      <c r="AA28" s="29"/>
      <c r="AB28" s="30"/>
      <c r="AC28" s="31"/>
      <c r="AD28" s="31"/>
      <c r="AE28" s="31"/>
      <c r="AF28" s="31"/>
    </row>
    <row r="29" spans="1:33" ht="57" customHeight="1" x14ac:dyDescent="0.4">
      <c r="A29" s="73" t="s">
        <v>68</v>
      </c>
      <c r="B29" s="74" t="s">
        <v>55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72"/>
      <c r="V29" s="29"/>
      <c r="W29" s="94"/>
      <c r="X29" s="29"/>
      <c r="Y29" s="29"/>
      <c r="Z29" s="29"/>
      <c r="AA29" s="29"/>
      <c r="AB29" s="30"/>
      <c r="AC29" s="31"/>
      <c r="AD29" s="31"/>
      <c r="AE29" s="31"/>
      <c r="AF29" s="31"/>
    </row>
    <row r="30" spans="1:33" ht="57" customHeight="1" thickBot="1" x14ac:dyDescent="0.45">
      <c r="A30" s="75" t="s">
        <v>69</v>
      </c>
      <c r="B30" s="76" t="s">
        <v>55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  <c r="V30" s="29"/>
      <c r="W30" s="77"/>
      <c r="X30" s="41"/>
      <c r="Y30" s="41"/>
      <c r="Z30" s="41"/>
      <c r="AA30" s="41"/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45">
        <v>1049313.5</v>
      </c>
      <c r="E31" s="45">
        <v>1046811.7</v>
      </c>
      <c r="F31" s="45">
        <v>274367.59999999998</v>
      </c>
      <c r="G31" s="45">
        <v>32353.300000000003</v>
      </c>
      <c r="H31" s="45">
        <v>45181.099999999991</v>
      </c>
      <c r="I31" s="45">
        <v>419160.39999999997</v>
      </c>
      <c r="J31" s="45">
        <v>140160</v>
      </c>
      <c r="K31" s="45">
        <v>3121.0000000000036</v>
      </c>
      <c r="L31" s="45">
        <v>8331.8000000000011</v>
      </c>
      <c r="M31" s="45">
        <v>486043.8</v>
      </c>
      <c r="N31" s="45">
        <v>0</v>
      </c>
      <c r="O31" s="45">
        <v>444208.7</v>
      </c>
      <c r="P31" s="45">
        <v>418476.89999999997</v>
      </c>
      <c r="Q31" s="45">
        <v>53023.4</v>
      </c>
      <c r="R31" s="45">
        <v>11119.5</v>
      </c>
      <c r="S31" s="45">
        <v>35383.699999999997</v>
      </c>
      <c r="T31" s="45">
        <v>1323681.0999999999</v>
      </c>
      <c r="U31" s="46">
        <v>2597531</v>
      </c>
      <c r="V31" s="47">
        <v>5716.6999999999771</v>
      </c>
      <c r="W31" s="45">
        <v>730</v>
      </c>
      <c r="X31" s="47">
        <v>2733428.2</v>
      </c>
      <c r="Y31" s="47">
        <v>2383453.2000000002</v>
      </c>
      <c r="Z31" s="47">
        <v>2725958.3</v>
      </c>
      <c r="AA31" s="48">
        <v>2485277.1999999997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86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5" spans="2:27" x14ac:dyDescent="0.4">
      <c r="V45" s="87"/>
    </row>
    <row r="46" spans="2:27" x14ac:dyDescent="0.4">
      <c r="V46" s="87"/>
    </row>
    <row r="47" spans="2:27" x14ac:dyDescent="0.4">
      <c r="V47" s="87"/>
    </row>
    <row r="48" spans="2:27" x14ac:dyDescent="0.4">
      <c r="V48" s="87"/>
    </row>
    <row r="49" spans="22:22" x14ac:dyDescent="0.4">
      <c r="V49" s="87"/>
    </row>
    <row r="50" spans="22:22" x14ac:dyDescent="0.4">
      <c r="V50" s="87"/>
    </row>
    <row r="51" spans="22:22" x14ac:dyDescent="0.4">
      <c r="V51" s="87"/>
    </row>
    <row r="52" spans="22:22" x14ac:dyDescent="0.4">
      <c r="V52" s="87"/>
    </row>
    <row r="53" spans="22:22" x14ac:dyDescent="0.4">
      <c r="V53" s="31"/>
    </row>
  </sheetData>
  <mergeCells count="35">
    <mergeCell ref="A4:Y4"/>
    <mergeCell ref="AA6:AA8"/>
    <mergeCell ref="G7:G8"/>
    <mergeCell ref="H7:H8"/>
    <mergeCell ref="J7:J8"/>
    <mergeCell ref="K7:K8"/>
    <mergeCell ref="L7:L8"/>
    <mergeCell ref="N7:N8"/>
    <mergeCell ref="O7:O8"/>
    <mergeCell ref="Q6:S6"/>
    <mergeCell ref="T6:T8"/>
    <mergeCell ref="U6:U8"/>
    <mergeCell ref="V6:V8"/>
    <mergeCell ref="W6:W8"/>
    <mergeCell ref="X6:X8"/>
    <mergeCell ref="M6:M8"/>
    <mergeCell ref="N6:O6"/>
    <mergeCell ref="P6:P8"/>
    <mergeCell ref="Y6:Y8"/>
    <mergeCell ref="Z6:Z8"/>
    <mergeCell ref="T1:Y1"/>
    <mergeCell ref="A2:Y2"/>
    <mergeCell ref="A3:Y3"/>
    <mergeCell ref="A6:A7"/>
    <mergeCell ref="B6:B7"/>
    <mergeCell ref="C6:C8"/>
    <mergeCell ref="D6:D8"/>
    <mergeCell ref="E6:E8"/>
    <mergeCell ref="F6:F8"/>
    <mergeCell ref="Q7:Q8"/>
    <mergeCell ref="R7:R8"/>
    <mergeCell ref="S7:S8"/>
    <mergeCell ref="G6:H6"/>
    <mergeCell ref="I6:I8"/>
    <mergeCell ref="J6:L6"/>
  </mergeCells>
  <pageMargins left="0.7" right="0.7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1"/>
  <sheetViews>
    <sheetView workbookViewId="0">
      <selection activeCell="AA4" sqref="AA4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3" width="16.77734375" style="4" customWidth="1"/>
    <col min="284" max="284" width="14.33203125" style="4" customWidth="1"/>
    <col min="285" max="285" width="13.21875" style="4" customWidth="1"/>
    <col min="286" max="286" width="12.77734375" style="4" customWidth="1"/>
    <col min="287" max="287" width="0" style="4" hidden="1" customWidth="1"/>
    <col min="288" max="288" width="11.77734375" style="4" customWidth="1"/>
    <col min="289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39" width="16.77734375" style="4" customWidth="1"/>
    <col min="540" max="540" width="14.33203125" style="4" customWidth="1"/>
    <col min="541" max="541" width="13.21875" style="4" customWidth="1"/>
    <col min="542" max="542" width="12.77734375" style="4" customWidth="1"/>
    <col min="543" max="543" width="0" style="4" hidden="1" customWidth="1"/>
    <col min="544" max="544" width="11.77734375" style="4" customWidth="1"/>
    <col min="545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5" width="16.77734375" style="4" customWidth="1"/>
    <col min="796" max="796" width="14.33203125" style="4" customWidth="1"/>
    <col min="797" max="797" width="13.21875" style="4" customWidth="1"/>
    <col min="798" max="798" width="12.77734375" style="4" customWidth="1"/>
    <col min="799" max="799" width="0" style="4" hidden="1" customWidth="1"/>
    <col min="800" max="800" width="11.77734375" style="4" customWidth="1"/>
    <col min="801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1" width="16.77734375" style="4" customWidth="1"/>
    <col min="1052" max="1052" width="14.33203125" style="4" customWidth="1"/>
    <col min="1053" max="1053" width="13.21875" style="4" customWidth="1"/>
    <col min="1054" max="1054" width="12.77734375" style="4" customWidth="1"/>
    <col min="1055" max="1055" width="0" style="4" hidden="1" customWidth="1"/>
    <col min="1056" max="1056" width="11.77734375" style="4" customWidth="1"/>
    <col min="1057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7" width="16.77734375" style="4" customWidth="1"/>
    <col min="1308" max="1308" width="14.33203125" style="4" customWidth="1"/>
    <col min="1309" max="1309" width="13.21875" style="4" customWidth="1"/>
    <col min="1310" max="1310" width="12.77734375" style="4" customWidth="1"/>
    <col min="1311" max="1311" width="0" style="4" hidden="1" customWidth="1"/>
    <col min="1312" max="1312" width="11.77734375" style="4" customWidth="1"/>
    <col min="1313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3" width="16.77734375" style="4" customWidth="1"/>
    <col min="1564" max="1564" width="14.33203125" style="4" customWidth="1"/>
    <col min="1565" max="1565" width="13.21875" style="4" customWidth="1"/>
    <col min="1566" max="1566" width="12.77734375" style="4" customWidth="1"/>
    <col min="1567" max="1567" width="0" style="4" hidden="1" customWidth="1"/>
    <col min="1568" max="1568" width="11.77734375" style="4" customWidth="1"/>
    <col min="1569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19" width="16.77734375" style="4" customWidth="1"/>
    <col min="1820" max="1820" width="14.33203125" style="4" customWidth="1"/>
    <col min="1821" max="1821" width="13.21875" style="4" customWidth="1"/>
    <col min="1822" max="1822" width="12.77734375" style="4" customWidth="1"/>
    <col min="1823" max="1823" width="0" style="4" hidden="1" customWidth="1"/>
    <col min="1824" max="1824" width="11.77734375" style="4" customWidth="1"/>
    <col min="1825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5" width="16.77734375" style="4" customWidth="1"/>
    <col min="2076" max="2076" width="14.33203125" style="4" customWidth="1"/>
    <col min="2077" max="2077" width="13.21875" style="4" customWidth="1"/>
    <col min="2078" max="2078" width="12.77734375" style="4" customWidth="1"/>
    <col min="2079" max="2079" width="0" style="4" hidden="1" customWidth="1"/>
    <col min="2080" max="2080" width="11.77734375" style="4" customWidth="1"/>
    <col min="2081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1" width="16.77734375" style="4" customWidth="1"/>
    <col min="2332" max="2332" width="14.33203125" style="4" customWidth="1"/>
    <col min="2333" max="2333" width="13.21875" style="4" customWidth="1"/>
    <col min="2334" max="2334" width="12.77734375" style="4" customWidth="1"/>
    <col min="2335" max="2335" width="0" style="4" hidden="1" customWidth="1"/>
    <col min="2336" max="2336" width="11.77734375" style="4" customWidth="1"/>
    <col min="2337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7" width="16.77734375" style="4" customWidth="1"/>
    <col min="2588" max="2588" width="14.33203125" style="4" customWidth="1"/>
    <col min="2589" max="2589" width="13.21875" style="4" customWidth="1"/>
    <col min="2590" max="2590" width="12.77734375" style="4" customWidth="1"/>
    <col min="2591" max="2591" width="0" style="4" hidden="1" customWidth="1"/>
    <col min="2592" max="2592" width="11.77734375" style="4" customWidth="1"/>
    <col min="2593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3" width="16.77734375" style="4" customWidth="1"/>
    <col min="2844" max="2844" width="14.33203125" style="4" customWidth="1"/>
    <col min="2845" max="2845" width="13.21875" style="4" customWidth="1"/>
    <col min="2846" max="2846" width="12.77734375" style="4" customWidth="1"/>
    <col min="2847" max="2847" width="0" style="4" hidden="1" customWidth="1"/>
    <col min="2848" max="2848" width="11.77734375" style="4" customWidth="1"/>
    <col min="2849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099" width="16.77734375" style="4" customWidth="1"/>
    <col min="3100" max="3100" width="14.33203125" style="4" customWidth="1"/>
    <col min="3101" max="3101" width="13.21875" style="4" customWidth="1"/>
    <col min="3102" max="3102" width="12.77734375" style="4" customWidth="1"/>
    <col min="3103" max="3103" width="0" style="4" hidden="1" customWidth="1"/>
    <col min="3104" max="3104" width="11.77734375" style="4" customWidth="1"/>
    <col min="3105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5" width="16.77734375" style="4" customWidth="1"/>
    <col min="3356" max="3356" width="14.33203125" style="4" customWidth="1"/>
    <col min="3357" max="3357" width="13.21875" style="4" customWidth="1"/>
    <col min="3358" max="3358" width="12.77734375" style="4" customWidth="1"/>
    <col min="3359" max="3359" width="0" style="4" hidden="1" customWidth="1"/>
    <col min="3360" max="3360" width="11.77734375" style="4" customWidth="1"/>
    <col min="3361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1" width="16.77734375" style="4" customWidth="1"/>
    <col min="3612" max="3612" width="14.33203125" style="4" customWidth="1"/>
    <col min="3613" max="3613" width="13.21875" style="4" customWidth="1"/>
    <col min="3614" max="3614" width="12.77734375" style="4" customWidth="1"/>
    <col min="3615" max="3615" width="0" style="4" hidden="1" customWidth="1"/>
    <col min="3616" max="3616" width="11.77734375" style="4" customWidth="1"/>
    <col min="3617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7" width="16.77734375" style="4" customWidth="1"/>
    <col min="3868" max="3868" width="14.33203125" style="4" customWidth="1"/>
    <col min="3869" max="3869" width="13.21875" style="4" customWidth="1"/>
    <col min="3870" max="3870" width="12.77734375" style="4" customWidth="1"/>
    <col min="3871" max="3871" width="0" style="4" hidden="1" customWidth="1"/>
    <col min="3872" max="3872" width="11.77734375" style="4" customWidth="1"/>
    <col min="3873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3" width="16.77734375" style="4" customWidth="1"/>
    <col min="4124" max="4124" width="14.33203125" style="4" customWidth="1"/>
    <col min="4125" max="4125" width="13.21875" style="4" customWidth="1"/>
    <col min="4126" max="4126" width="12.77734375" style="4" customWidth="1"/>
    <col min="4127" max="4127" width="0" style="4" hidden="1" customWidth="1"/>
    <col min="4128" max="4128" width="11.77734375" style="4" customWidth="1"/>
    <col min="4129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79" width="16.77734375" style="4" customWidth="1"/>
    <col min="4380" max="4380" width="14.33203125" style="4" customWidth="1"/>
    <col min="4381" max="4381" width="13.21875" style="4" customWidth="1"/>
    <col min="4382" max="4382" width="12.77734375" style="4" customWidth="1"/>
    <col min="4383" max="4383" width="0" style="4" hidden="1" customWidth="1"/>
    <col min="4384" max="4384" width="11.77734375" style="4" customWidth="1"/>
    <col min="4385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5" width="16.77734375" style="4" customWidth="1"/>
    <col min="4636" max="4636" width="14.33203125" style="4" customWidth="1"/>
    <col min="4637" max="4637" width="13.21875" style="4" customWidth="1"/>
    <col min="4638" max="4638" width="12.77734375" style="4" customWidth="1"/>
    <col min="4639" max="4639" width="0" style="4" hidden="1" customWidth="1"/>
    <col min="4640" max="4640" width="11.77734375" style="4" customWidth="1"/>
    <col min="4641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1" width="16.77734375" style="4" customWidth="1"/>
    <col min="4892" max="4892" width="14.33203125" style="4" customWidth="1"/>
    <col min="4893" max="4893" width="13.21875" style="4" customWidth="1"/>
    <col min="4894" max="4894" width="12.77734375" style="4" customWidth="1"/>
    <col min="4895" max="4895" width="0" style="4" hidden="1" customWidth="1"/>
    <col min="4896" max="4896" width="11.77734375" style="4" customWidth="1"/>
    <col min="4897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7" width="16.77734375" style="4" customWidth="1"/>
    <col min="5148" max="5148" width="14.33203125" style="4" customWidth="1"/>
    <col min="5149" max="5149" width="13.21875" style="4" customWidth="1"/>
    <col min="5150" max="5150" width="12.77734375" style="4" customWidth="1"/>
    <col min="5151" max="5151" width="0" style="4" hidden="1" customWidth="1"/>
    <col min="5152" max="5152" width="11.77734375" style="4" customWidth="1"/>
    <col min="5153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3" width="16.77734375" style="4" customWidth="1"/>
    <col min="5404" max="5404" width="14.33203125" style="4" customWidth="1"/>
    <col min="5405" max="5405" width="13.21875" style="4" customWidth="1"/>
    <col min="5406" max="5406" width="12.77734375" style="4" customWidth="1"/>
    <col min="5407" max="5407" width="0" style="4" hidden="1" customWidth="1"/>
    <col min="5408" max="5408" width="11.77734375" style="4" customWidth="1"/>
    <col min="5409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59" width="16.77734375" style="4" customWidth="1"/>
    <col min="5660" max="5660" width="14.33203125" style="4" customWidth="1"/>
    <col min="5661" max="5661" width="13.21875" style="4" customWidth="1"/>
    <col min="5662" max="5662" width="12.77734375" style="4" customWidth="1"/>
    <col min="5663" max="5663" width="0" style="4" hidden="1" customWidth="1"/>
    <col min="5664" max="5664" width="11.77734375" style="4" customWidth="1"/>
    <col min="5665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5" width="16.77734375" style="4" customWidth="1"/>
    <col min="5916" max="5916" width="14.33203125" style="4" customWidth="1"/>
    <col min="5917" max="5917" width="13.21875" style="4" customWidth="1"/>
    <col min="5918" max="5918" width="12.77734375" style="4" customWidth="1"/>
    <col min="5919" max="5919" width="0" style="4" hidden="1" customWidth="1"/>
    <col min="5920" max="5920" width="11.77734375" style="4" customWidth="1"/>
    <col min="5921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1" width="16.77734375" style="4" customWidth="1"/>
    <col min="6172" max="6172" width="14.33203125" style="4" customWidth="1"/>
    <col min="6173" max="6173" width="13.21875" style="4" customWidth="1"/>
    <col min="6174" max="6174" width="12.77734375" style="4" customWidth="1"/>
    <col min="6175" max="6175" width="0" style="4" hidden="1" customWidth="1"/>
    <col min="6176" max="6176" width="11.77734375" style="4" customWidth="1"/>
    <col min="6177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7" width="16.77734375" style="4" customWidth="1"/>
    <col min="6428" max="6428" width="14.33203125" style="4" customWidth="1"/>
    <col min="6429" max="6429" width="13.21875" style="4" customWidth="1"/>
    <col min="6430" max="6430" width="12.77734375" style="4" customWidth="1"/>
    <col min="6431" max="6431" width="0" style="4" hidden="1" customWidth="1"/>
    <col min="6432" max="6432" width="11.77734375" style="4" customWidth="1"/>
    <col min="6433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3" width="16.77734375" style="4" customWidth="1"/>
    <col min="6684" max="6684" width="14.33203125" style="4" customWidth="1"/>
    <col min="6685" max="6685" width="13.21875" style="4" customWidth="1"/>
    <col min="6686" max="6686" width="12.77734375" style="4" customWidth="1"/>
    <col min="6687" max="6687" width="0" style="4" hidden="1" customWidth="1"/>
    <col min="6688" max="6688" width="11.77734375" style="4" customWidth="1"/>
    <col min="6689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39" width="16.77734375" style="4" customWidth="1"/>
    <col min="6940" max="6940" width="14.33203125" style="4" customWidth="1"/>
    <col min="6941" max="6941" width="13.21875" style="4" customWidth="1"/>
    <col min="6942" max="6942" width="12.77734375" style="4" customWidth="1"/>
    <col min="6943" max="6943" width="0" style="4" hidden="1" customWidth="1"/>
    <col min="6944" max="6944" width="11.77734375" style="4" customWidth="1"/>
    <col min="6945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5" width="16.77734375" style="4" customWidth="1"/>
    <col min="7196" max="7196" width="14.33203125" style="4" customWidth="1"/>
    <col min="7197" max="7197" width="13.21875" style="4" customWidth="1"/>
    <col min="7198" max="7198" width="12.77734375" style="4" customWidth="1"/>
    <col min="7199" max="7199" width="0" style="4" hidden="1" customWidth="1"/>
    <col min="7200" max="7200" width="11.77734375" style="4" customWidth="1"/>
    <col min="7201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1" width="16.77734375" style="4" customWidth="1"/>
    <col min="7452" max="7452" width="14.33203125" style="4" customWidth="1"/>
    <col min="7453" max="7453" width="13.21875" style="4" customWidth="1"/>
    <col min="7454" max="7454" width="12.77734375" style="4" customWidth="1"/>
    <col min="7455" max="7455" width="0" style="4" hidden="1" customWidth="1"/>
    <col min="7456" max="7456" width="11.77734375" style="4" customWidth="1"/>
    <col min="7457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7" width="16.77734375" style="4" customWidth="1"/>
    <col min="7708" max="7708" width="14.33203125" style="4" customWidth="1"/>
    <col min="7709" max="7709" width="13.21875" style="4" customWidth="1"/>
    <col min="7710" max="7710" width="12.77734375" style="4" customWidth="1"/>
    <col min="7711" max="7711" width="0" style="4" hidden="1" customWidth="1"/>
    <col min="7712" max="7712" width="11.77734375" style="4" customWidth="1"/>
    <col min="7713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3" width="16.77734375" style="4" customWidth="1"/>
    <col min="7964" max="7964" width="14.33203125" style="4" customWidth="1"/>
    <col min="7965" max="7965" width="13.21875" style="4" customWidth="1"/>
    <col min="7966" max="7966" width="12.77734375" style="4" customWidth="1"/>
    <col min="7967" max="7967" width="0" style="4" hidden="1" customWidth="1"/>
    <col min="7968" max="7968" width="11.77734375" style="4" customWidth="1"/>
    <col min="7969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19" width="16.77734375" style="4" customWidth="1"/>
    <col min="8220" max="8220" width="14.33203125" style="4" customWidth="1"/>
    <col min="8221" max="8221" width="13.21875" style="4" customWidth="1"/>
    <col min="8222" max="8222" width="12.77734375" style="4" customWidth="1"/>
    <col min="8223" max="8223" width="0" style="4" hidden="1" customWidth="1"/>
    <col min="8224" max="8224" width="11.77734375" style="4" customWidth="1"/>
    <col min="8225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5" width="16.77734375" style="4" customWidth="1"/>
    <col min="8476" max="8476" width="14.33203125" style="4" customWidth="1"/>
    <col min="8477" max="8477" width="13.21875" style="4" customWidth="1"/>
    <col min="8478" max="8478" width="12.77734375" style="4" customWidth="1"/>
    <col min="8479" max="8479" width="0" style="4" hidden="1" customWidth="1"/>
    <col min="8480" max="8480" width="11.77734375" style="4" customWidth="1"/>
    <col min="8481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1" width="16.77734375" style="4" customWidth="1"/>
    <col min="8732" max="8732" width="14.33203125" style="4" customWidth="1"/>
    <col min="8733" max="8733" width="13.21875" style="4" customWidth="1"/>
    <col min="8734" max="8734" width="12.77734375" style="4" customWidth="1"/>
    <col min="8735" max="8735" width="0" style="4" hidden="1" customWidth="1"/>
    <col min="8736" max="8736" width="11.77734375" style="4" customWidth="1"/>
    <col min="8737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7" width="16.77734375" style="4" customWidth="1"/>
    <col min="8988" max="8988" width="14.33203125" style="4" customWidth="1"/>
    <col min="8989" max="8989" width="13.21875" style="4" customWidth="1"/>
    <col min="8990" max="8990" width="12.77734375" style="4" customWidth="1"/>
    <col min="8991" max="8991" width="0" style="4" hidden="1" customWidth="1"/>
    <col min="8992" max="8992" width="11.77734375" style="4" customWidth="1"/>
    <col min="8993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3" width="16.77734375" style="4" customWidth="1"/>
    <col min="9244" max="9244" width="14.33203125" style="4" customWidth="1"/>
    <col min="9245" max="9245" width="13.21875" style="4" customWidth="1"/>
    <col min="9246" max="9246" width="12.77734375" style="4" customWidth="1"/>
    <col min="9247" max="9247" width="0" style="4" hidden="1" customWidth="1"/>
    <col min="9248" max="9248" width="11.77734375" style="4" customWidth="1"/>
    <col min="9249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499" width="16.77734375" style="4" customWidth="1"/>
    <col min="9500" max="9500" width="14.33203125" style="4" customWidth="1"/>
    <col min="9501" max="9501" width="13.21875" style="4" customWidth="1"/>
    <col min="9502" max="9502" width="12.77734375" style="4" customWidth="1"/>
    <col min="9503" max="9503" width="0" style="4" hidden="1" customWidth="1"/>
    <col min="9504" max="9504" width="11.77734375" style="4" customWidth="1"/>
    <col min="9505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5" width="16.77734375" style="4" customWidth="1"/>
    <col min="9756" max="9756" width="14.33203125" style="4" customWidth="1"/>
    <col min="9757" max="9757" width="13.21875" style="4" customWidth="1"/>
    <col min="9758" max="9758" width="12.77734375" style="4" customWidth="1"/>
    <col min="9759" max="9759" width="0" style="4" hidden="1" customWidth="1"/>
    <col min="9760" max="9760" width="11.77734375" style="4" customWidth="1"/>
    <col min="9761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1" width="16.77734375" style="4" customWidth="1"/>
    <col min="10012" max="10012" width="14.33203125" style="4" customWidth="1"/>
    <col min="10013" max="10013" width="13.21875" style="4" customWidth="1"/>
    <col min="10014" max="10014" width="12.77734375" style="4" customWidth="1"/>
    <col min="10015" max="10015" width="0" style="4" hidden="1" customWidth="1"/>
    <col min="10016" max="10016" width="11.77734375" style="4" customWidth="1"/>
    <col min="10017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7" width="16.77734375" style="4" customWidth="1"/>
    <col min="10268" max="10268" width="14.33203125" style="4" customWidth="1"/>
    <col min="10269" max="10269" width="13.21875" style="4" customWidth="1"/>
    <col min="10270" max="10270" width="12.77734375" style="4" customWidth="1"/>
    <col min="10271" max="10271" width="0" style="4" hidden="1" customWidth="1"/>
    <col min="10272" max="10272" width="11.77734375" style="4" customWidth="1"/>
    <col min="10273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3" width="16.77734375" style="4" customWidth="1"/>
    <col min="10524" max="10524" width="14.33203125" style="4" customWidth="1"/>
    <col min="10525" max="10525" width="13.21875" style="4" customWidth="1"/>
    <col min="10526" max="10526" width="12.77734375" style="4" customWidth="1"/>
    <col min="10527" max="10527" width="0" style="4" hidden="1" customWidth="1"/>
    <col min="10528" max="10528" width="11.77734375" style="4" customWidth="1"/>
    <col min="10529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79" width="16.77734375" style="4" customWidth="1"/>
    <col min="10780" max="10780" width="14.33203125" style="4" customWidth="1"/>
    <col min="10781" max="10781" width="13.21875" style="4" customWidth="1"/>
    <col min="10782" max="10782" width="12.77734375" style="4" customWidth="1"/>
    <col min="10783" max="10783" width="0" style="4" hidden="1" customWidth="1"/>
    <col min="10784" max="10784" width="11.77734375" style="4" customWidth="1"/>
    <col min="10785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5" width="16.77734375" style="4" customWidth="1"/>
    <col min="11036" max="11036" width="14.33203125" style="4" customWidth="1"/>
    <col min="11037" max="11037" width="13.21875" style="4" customWidth="1"/>
    <col min="11038" max="11038" width="12.77734375" style="4" customWidth="1"/>
    <col min="11039" max="11039" width="0" style="4" hidden="1" customWidth="1"/>
    <col min="11040" max="11040" width="11.77734375" style="4" customWidth="1"/>
    <col min="11041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1" width="16.77734375" style="4" customWidth="1"/>
    <col min="11292" max="11292" width="14.33203125" style="4" customWidth="1"/>
    <col min="11293" max="11293" width="13.21875" style="4" customWidth="1"/>
    <col min="11294" max="11294" width="12.77734375" style="4" customWidth="1"/>
    <col min="11295" max="11295" width="0" style="4" hidden="1" customWidth="1"/>
    <col min="11296" max="11296" width="11.77734375" style="4" customWidth="1"/>
    <col min="11297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7" width="16.77734375" style="4" customWidth="1"/>
    <col min="11548" max="11548" width="14.33203125" style="4" customWidth="1"/>
    <col min="11549" max="11549" width="13.21875" style="4" customWidth="1"/>
    <col min="11550" max="11550" width="12.77734375" style="4" customWidth="1"/>
    <col min="11551" max="11551" width="0" style="4" hidden="1" customWidth="1"/>
    <col min="11552" max="11552" width="11.77734375" style="4" customWidth="1"/>
    <col min="11553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3" width="16.77734375" style="4" customWidth="1"/>
    <col min="11804" max="11804" width="14.33203125" style="4" customWidth="1"/>
    <col min="11805" max="11805" width="13.21875" style="4" customWidth="1"/>
    <col min="11806" max="11806" width="12.77734375" style="4" customWidth="1"/>
    <col min="11807" max="11807" width="0" style="4" hidden="1" customWidth="1"/>
    <col min="11808" max="11808" width="11.77734375" style="4" customWidth="1"/>
    <col min="11809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59" width="16.77734375" style="4" customWidth="1"/>
    <col min="12060" max="12060" width="14.33203125" style="4" customWidth="1"/>
    <col min="12061" max="12061" width="13.21875" style="4" customWidth="1"/>
    <col min="12062" max="12062" width="12.77734375" style="4" customWidth="1"/>
    <col min="12063" max="12063" width="0" style="4" hidden="1" customWidth="1"/>
    <col min="12064" max="12064" width="11.77734375" style="4" customWidth="1"/>
    <col min="12065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5" width="16.77734375" style="4" customWidth="1"/>
    <col min="12316" max="12316" width="14.33203125" style="4" customWidth="1"/>
    <col min="12317" max="12317" width="13.21875" style="4" customWidth="1"/>
    <col min="12318" max="12318" width="12.77734375" style="4" customWidth="1"/>
    <col min="12319" max="12319" width="0" style="4" hidden="1" customWidth="1"/>
    <col min="12320" max="12320" width="11.77734375" style="4" customWidth="1"/>
    <col min="12321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1" width="16.77734375" style="4" customWidth="1"/>
    <col min="12572" max="12572" width="14.33203125" style="4" customWidth="1"/>
    <col min="12573" max="12573" width="13.21875" style="4" customWidth="1"/>
    <col min="12574" max="12574" width="12.77734375" style="4" customWidth="1"/>
    <col min="12575" max="12575" width="0" style="4" hidden="1" customWidth="1"/>
    <col min="12576" max="12576" width="11.77734375" style="4" customWidth="1"/>
    <col min="12577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7" width="16.77734375" style="4" customWidth="1"/>
    <col min="12828" max="12828" width="14.33203125" style="4" customWidth="1"/>
    <col min="12829" max="12829" width="13.21875" style="4" customWidth="1"/>
    <col min="12830" max="12830" width="12.77734375" style="4" customWidth="1"/>
    <col min="12831" max="12831" width="0" style="4" hidden="1" customWidth="1"/>
    <col min="12832" max="12832" width="11.77734375" style="4" customWidth="1"/>
    <col min="12833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3" width="16.77734375" style="4" customWidth="1"/>
    <col min="13084" max="13084" width="14.33203125" style="4" customWidth="1"/>
    <col min="13085" max="13085" width="13.21875" style="4" customWidth="1"/>
    <col min="13086" max="13086" width="12.77734375" style="4" customWidth="1"/>
    <col min="13087" max="13087" width="0" style="4" hidden="1" customWidth="1"/>
    <col min="13088" max="13088" width="11.77734375" style="4" customWidth="1"/>
    <col min="13089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39" width="16.77734375" style="4" customWidth="1"/>
    <col min="13340" max="13340" width="14.33203125" style="4" customWidth="1"/>
    <col min="13341" max="13341" width="13.21875" style="4" customWidth="1"/>
    <col min="13342" max="13342" width="12.77734375" style="4" customWidth="1"/>
    <col min="13343" max="13343" width="0" style="4" hidden="1" customWidth="1"/>
    <col min="13344" max="13344" width="11.77734375" style="4" customWidth="1"/>
    <col min="13345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5" width="16.77734375" style="4" customWidth="1"/>
    <col min="13596" max="13596" width="14.33203125" style="4" customWidth="1"/>
    <col min="13597" max="13597" width="13.21875" style="4" customWidth="1"/>
    <col min="13598" max="13598" width="12.77734375" style="4" customWidth="1"/>
    <col min="13599" max="13599" width="0" style="4" hidden="1" customWidth="1"/>
    <col min="13600" max="13600" width="11.77734375" style="4" customWidth="1"/>
    <col min="13601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1" width="16.77734375" style="4" customWidth="1"/>
    <col min="13852" max="13852" width="14.33203125" style="4" customWidth="1"/>
    <col min="13853" max="13853" width="13.21875" style="4" customWidth="1"/>
    <col min="13854" max="13854" width="12.77734375" style="4" customWidth="1"/>
    <col min="13855" max="13855" width="0" style="4" hidden="1" customWidth="1"/>
    <col min="13856" max="13856" width="11.77734375" style="4" customWidth="1"/>
    <col min="13857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7" width="16.77734375" style="4" customWidth="1"/>
    <col min="14108" max="14108" width="14.33203125" style="4" customWidth="1"/>
    <col min="14109" max="14109" width="13.21875" style="4" customWidth="1"/>
    <col min="14110" max="14110" width="12.77734375" style="4" customWidth="1"/>
    <col min="14111" max="14111" width="0" style="4" hidden="1" customWidth="1"/>
    <col min="14112" max="14112" width="11.77734375" style="4" customWidth="1"/>
    <col min="14113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3" width="16.77734375" style="4" customWidth="1"/>
    <col min="14364" max="14364" width="14.33203125" style="4" customWidth="1"/>
    <col min="14365" max="14365" width="13.21875" style="4" customWidth="1"/>
    <col min="14366" max="14366" width="12.77734375" style="4" customWidth="1"/>
    <col min="14367" max="14367" width="0" style="4" hidden="1" customWidth="1"/>
    <col min="14368" max="14368" width="11.77734375" style="4" customWidth="1"/>
    <col min="14369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19" width="16.77734375" style="4" customWidth="1"/>
    <col min="14620" max="14620" width="14.33203125" style="4" customWidth="1"/>
    <col min="14621" max="14621" width="13.21875" style="4" customWidth="1"/>
    <col min="14622" max="14622" width="12.77734375" style="4" customWidth="1"/>
    <col min="14623" max="14623" width="0" style="4" hidden="1" customWidth="1"/>
    <col min="14624" max="14624" width="11.77734375" style="4" customWidth="1"/>
    <col min="14625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5" width="16.77734375" style="4" customWidth="1"/>
    <col min="14876" max="14876" width="14.33203125" style="4" customWidth="1"/>
    <col min="14877" max="14877" width="13.21875" style="4" customWidth="1"/>
    <col min="14878" max="14878" width="12.77734375" style="4" customWidth="1"/>
    <col min="14879" max="14879" width="0" style="4" hidden="1" customWidth="1"/>
    <col min="14880" max="14880" width="11.77734375" style="4" customWidth="1"/>
    <col min="14881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1" width="16.77734375" style="4" customWidth="1"/>
    <col min="15132" max="15132" width="14.33203125" style="4" customWidth="1"/>
    <col min="15133" max="15133" width="13.21875" style="4" customWidth="1"/>
    <col min="15134" max="15134" width="12.77734375" style="4" customWidth="1"/>
    <col min="15135" max="15135" width="0" style="4" hidden="1" customWidth="1"/>
    <col min="15136" max="15136" width="11.77734375" style="4" customWidth="1"/>
    <col min="15137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7" width="16.77734375" style="4" customWidth="1"/>
    <col min="15388" max="15388" width="14.33203125" style="4" customWidth="1"/>
    <col min="15389" max="15389" width="13.21875" style="4" customWidth="1"/>
    <col min="15390" max="15390" width="12.77734375" style="4" customWidth="1"/>
    <col min="15391" max="15391" width="0" style="4" hidden="1" customWidth="1"/>
    <col min="15392" max="15392" width="11.77734375" style="4" customWidth="1"/>
    <col min="15393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3" width="16.77734375" style="4" customWidth="1"/>
    <col min="15644" max="15644" width="14.33203125" style="4" customWidth="1"/>
    <col min="15645" max="15645" width="13.21875" style="4" customWidth="1"/>
    <col min="15646" max="15646" width="12.77734375" style="4" customWidth="1"/>
    <col min="15647" max="15647" width="0" style="4" hidden="1" customWidth="1"/>
    <col min="15648" max="15648" width="11.77734375" style="4" customWidth="1"/>
    <col min="15649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899" width="16.77734375" style="4" customWidth="1"/>
    <col min="15900" max="15900" width="14.33203125" style="4" customWidth="1"/>
    <col min="15901" max="15901" width="13.21875" style="4" customWidth="1"/>
    <col min="15902" max="15902" width="12.77734375" style="4" customWidth="1"/>
    <col min="15903" max="15903" width="0" style="4" hidden="1" customWidth="1"/>
    <col min="15904" max="15904" width="11.77734375" style="4" customWidth="1"/>
    <col min="15905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5" width="16.77734375" style="4" customWidth="1"/>
    <col min="16156" max="16156" width="14.33203125" style="4" customWidth="1"/>
    <col min="16157" max="16157" width="13.21875" style="4" customWidth="1"/>
    <col min="16158" max="16158" width="12.77734375" style="4" customWidth="1"/>
    <col min="16159" max="16159" width="0" style="4" hidden="1" customWidth="1"/>
    <col min="16160" max="16160" width="11.77734375" style="4" customWidth="1"/>
    <col min="16161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205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168</v>
      </c>
      <c r="AB4" s="10"/>
    </row>
    <row r="5" spans="1:33" s="12" customFormat="1" ht="18" thickBot="1" x14ac:dyDescent="0.45">
      <c r="B5" s="13" t="s">
        <v>18</v>
      </c>
      <c r="C5" s="14"/>
      <c r="D5" s="12">
        <v>2021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6" t="s">
        <v>169</v>
      </c>
      <c r="C10" s="28">
        <v>100</v>
      </c>
      <c r="D10" s="33">
        <v>2478659</v>
      </c>
      <c r="E10" s="33">
        <v>2461314</v>
      </c>
      <c r="F10" s="33">
        <v>91530</v>
      </c>
      <c r="G10" s="33">
        <v>8665</v>
      </c>
      <c r="H10" s="33">
        <v>1006</v>
      </c>
      <c r="I10" s="33">
        <v>2007411</v>
      </c>
      <c r="J10" s="33">
        <v>1922100</v>
      </c>
      <c r="K10" s="33">
        <v>67194</v>
      </c>
      <c r="L10" s="33">
        <v>18111</v>
      </c>
      <c r="M10" s="33">
        <v>507905</v>
      </c>
      <c r="N10" s="33">
        <v>0</v>
      </c>
      <c r="O10" s="33">
        <v>507905</v>
      </c>
      <c r="P10" s="33">
        <v>54873</v>
      </c>
      <c r="Q10" s="33">
        <v>0</v>
      </c>
      <c r="R10" s="33">
        <v>0</v>
      </c>
      <c r="S10" s="33">
        <v>0</v>
      </c>
      <c r="T10" s="33">
        <v>2570189</v>
      </c>
      <c r="U10" s="33">
        <v>1846967</v>
      </c>
      <c r="V10" s="29">
        <v>6526</v>
      </c>
      <c r="W10" s="33">
        <v>522</v>
      </c>
      <c r="X10" s="29">
        <v>2120139</v>
      </c>
      <c r="Y10" s="29">
        <v>1846967</v>
      </c>
      <c r="Z10" s="29">
        <v>2083879</v>
      </c>
      <c r="AA10" s="29">
        <v>1812259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6" t="s">
        <v>170</v>
      </c>
      <c r="C11" s="28">
        <v>100</v>
      </c>
      <c r="D11" s="33">
        <v>238364</v>
      </c>
      <c r="E11" s="33">
        <v>233393</v>
      </c>
      <c r="F11" s="33">
        <v>60004</v>
      </c>
      <c r="G11" s="33">
        <v>3298</v>
      </c>
      <c r="H11" s="33">
        <v>6565</v>
      </c>
      <c r="I11" s="33">
        <v>64425</v>
      </c>
      <c r="J11" s="33">
        <v>60262</v>
      </c>
      <c r="K11" s="33">
        <v>4163</v>
      </c>
      <c r="L11" s="33">
        <v>0</v>
      </c>
      <c r="M11" s="33">
        <v>164281</v>
      </c>
      <c r="N11" s="33">
        <v>0</v>
      </c>
      <c r="O11" s="33">
        <v>164281</v>
      </c>
      <c r="P11" s="33">
        <v>69662</v>
      </c>
      <c r="Q11" s="33">
        <v>11191</v>
      </c>
      <c r="R11" s="33">
        <v>11230</v>
      </c>
      <c r="S11" s="33">
        <v>36355</v>
      </c>
      <c r="T11" s="33">
        <v>298368</v>
      </c>
      <c r="U11" s="33">
        <v>612058</v>
      </c>
      <c r="V11" s="29">
        <v>3169</v>
      </c>
      <c r="W11" s="33">
        <v>247</v>
      </c>
      <c r="X11" s="29">
        <v>612058</v>
      </c>
      <c r="Y11" s="29">
        <v>612058</v>
      </c>
      <c r="Z11" s="29">
        <v>606022</v>
      </c>
      <c r="AA11" s="29">
        <v>606022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6" t="s">
        <v>171</v>
      </c>
      <c r="C12" s="28">
        <v>100</v>
      </c>
      <c r="D12" s="33">
        <v>229825.1</v>
      </c>
      <c r="E12" s="33">
        <v>229825.1</v>
      </c>
      <c r="F12" s="33">
        <v>179157.7</v>
      </c>
      <c r="G12" s="33">
        <v>69045.5</v>
      </c>
      <c r="H12" s="33">
        <v>15123.7</v>
      </c>
      <c r="I12" s="33">
        <v>165347.79999999999</v>
      </c>
      <c r="J12" s="33">
        <v>132350</v>
      </c>
      <c r="K12" s="33">
        <v>-1175.8</v>
      </c>
      <c r="L12" s="33">
        <v>6018.1</v>
      </c>
      <c r="M12" s="33">
        <v>69226.3</v>
      </c>
      <c r="N12" s="33">
        <v>0</v>
      </c>
      <c r="O12" s="33">
        <v>69226.3</v>
      </c>
      <c r="P12" s="33">
        <v>174408.7</v>
      </c>
      <c r="Q12" s="33">
        <v>38610.400000000001</v>
      </c>
      <c r="R12" s="33">
        <v>21830.799999999999</v>
      </c>
      <c r="S12" s="33">
        <v>13969.4</v>
      </c>
      <c r="T12" s="33">
        <v>408982.8</v>
      </c>
      <c r="U12" s="33">
        <v>838341.8</v>
      </c>
      <c r="V12" s="29">
        <v>0</v>
      </c>
      <c r="W12" s="33">
        <v>351</v>
      </c>
      <c r="X12" s="29">
        <v>1183712.8999999999</v>
      </c>
      <c r="Y12" s="29">
        <v>984128.5</v>
      </c>
      <c r="Z12" s="29">
        <v>1152633.3</v>
      </c>
      <c r="AA12" s="29">
        <v>940728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6" t="s">
        <v>172</v>
      </c>
      <c r="C13" s="28">
        <v>100</v>
      </c>
      <c r="D13" s="33">
        <v>302654.8</v>
      </c>
      <c r="E13" s="33">
        <v>292670.8</v>
      </c>
      <c r="F13" s="33">
        <v>145530.70000000001</v>
      </c>
      <c r="G13" s="33">
        <v>42103.8</v>
      </c>
      <c r="H13" s="33">
        <v>7043.8</v>
      </c>
      <c r="I13" s="33">
        <v>91025</v>
      </c>
      <c r="J13" s="33">
        <v>21880</v>
      </c>
      <c r="K13" s="33">
        <v>30610.9</v>
      </c>
      <c r="L13" s="33">
        <v>38498</v>
      </c>
      <c r="M13" s="33">
        <v>158230.70000000001</v>
      </c>
      <c r="N13" s="33">
        <v>0</v>
      </c>
      <c r="O13" s="33">
        <v>158230.70000000001</v>
      </c>
      <c r="P13" s="33">
        <v>198929.8</v>
      </c>
      <c r="Q13" s="33">
        <v>79472.399999999994</v>
      </c>
      <c r="R13" s="33">
        <v>15565.8</v>
      </c>
      <c r="S13" s="33">
        <v>25589.5</v>
      </c>
      <c r="T13" s="33">
        <v>448185.5</v>
      </c>
      <c r="U13" s="33">
        <v>1187285.7</v>
      </c>
      <c r="V13" s="29">
        <v>-22.5</v>
      </c>
      <c r="W13" s="33">
        <v>321</v>
      </c>
      <c r="X13" s="29">
        <v>1187285.7</v>
      </c>
      <c r="Y13" s="29">
        <v>1187285.7</v>
      </c>
      <c r="Z13" s="29">
        <v>1187308.2</v>
      </c>
      <c r="AA13" s="29">
        <v>1187308.2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6" t="s">
        <v>174</v>
      </c>
      <c r="C14" s="28">
        <v>100</v>
      </c>
      <c r="D14" s="33">
        <v>45278.2</v>
      </c>
      <c r="E14" s="33">
        <v>45278.2</v>
      </c>
      <c r="F14" s="33">
        <v>3746</v>
      </c>
      <c r="G14" s="33">
        <v>0</v>
      </c>
      <c r="H14" s="33">
        <v>1100</v>
      </c>
      <c r="I14" s="33">
        <v>49024.2</v>
      </c>
      <c r="J14" s="33">
        <v>47924.2</v>
      </c>
      <c r="K14" s="33">
        <v>1100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49024.2</v>
      </c>
      <c r="U14" s="33">
        <v>170422.1</v>
      </c>
      <c r="V14" s="29">
        <v>902</v>
      </c>
      <c r="W14" s="33">
        <v>59</v>
      </c>
      <c r="X14" s="29">
        <v>170422.1</v>
      </c>
      <c r="Y14" s="29">
        <v>170422.1</v>
      </c>
      <c r="Z14" s="29">
        <v>169322.1</v>
      </c>
      <c r="AA14" s="29">
        <v>169322.1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6" t="s">
        <v>173</v>
      </c>
      <c r="C15" s="28">
        <v>100</v>
      </c>
      <c r="D15" s="33">
        <v>12330.4</v>
      </c>
      <c r="E15" s="33">
        <v>12330.4</v>
      </c>
      <c r="F15" s="33">
        <v>3375</v>
      </c>
      <c r="G15" s="33">
        <v>509.1</v>
      </c>
      <c r="H15" s="33">
        <v>650.1</v>
      </c>
      <c r="I15" s="33">
        <v>12532</v>
      </c>
      <c r="J15" s="33">
        <v>12495</v>
      </c>
      <c r="K15" s="33">
        <v>37</v>
      </c>
      <c r="L15" s="33">
        <v>0</v>
      </c>
      <c r="M15" s="33">
        <v>0</v>
      </c>
      <c r="N15" s="33">
        <v>0</v>
      </c>
      <c r="O15" s="33">
        <v>0</v>
      </c>
      <c r="P15" s="33">
        <v>3173.4</v>
      </c>
      <c r="Q15" s="33">
        <v>597.4</v>
      </c>
      <c r="R15" s="33">
        <v>420.2</v>
      </c>
      <c r="S15" s="33">
        <v>0</v>
      </c>
      <c r="T15" s="33">
        <v>15705.4</v>
      </c>
      <c r="U15" s="33">
        <v>31682.1</v>
      </c>
      <c r="V15" s="29">
        <v>0</v>
      </c>
      <c r="W15" s="33">
        <v>9</v>
      </c>
      <c r="X15" s="29">
        <v>31682.100000000002</v>
      </c>
      <c r="Y15" s="29">
        <v>31416.400000000001</v>
      </c>
      <c r="Z15" s="29">
        <v>31682.100000000002</v>
      </c>
      <c r="AA15" s="29">
        <v>31682.100000000002</v>
      </c>
      <c r="AB15" s="30">
        <v>15705.4</v>
      </c>
      <c r="AC15" s="31">
        <v>15705.4</v>
      </c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>
        <v>100</v>
      </c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29">
        <v>0</v>
      </c>
      <c r="W16" s="33">
        <v>0</v>
      </c>
      <c r="X16" s="29">
        <v>0</v>
      </c>
      <c r="Y16" s="29">
        <v>0</v>
      </c>
      <c r="Z16" s="29">
        <v>0</v>
      </c>
      <c r="AA16" s="29"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29">
        <v>0</v>
      </c>
      <c r="W17" s="33"/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29">
        <v>0</v>
      </c>
      <c r="W18" s="33"/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29">
        <v>0</v>
      </c>
      <c r="W19" s="33"/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29">
        <v>0</v>
      </c>
      <c r="W20" s="33">
        <v>0</v>
      </c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29">
        <v>0</v>
      </c>
      <c r="W21" s="33">
        <v>0</v>
      </c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v>0</v>
      </c>
      <c r="W22" s="33">
        <v>0</v>
      </c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v>0</v>
      </c>
      <c r="W23" s="33">
        <v>0</v>
      </c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v>0</v>
      </c>
      <c r="W24" s="33">
        <v>0</v>
      </c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v>0</v>
      </c>
      <c r="W25" s="33">
        <v>0</v>
      </c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v>0</v>
      </c>
      <c r="W26" s="33">
        <v>0</v>
      </c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v>0</v>
      </c>
      <c r="W27" s="33">
        <v>0</v>
      </c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v>0</v>
      </c>
      <c r="W28" s="33">
        <v>0</v>
      </c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v>0</v>
      </c>
      <c r="W29" s="33">
        <v>0</v>
      </c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v>0</v>
      </c>
      <c r="W30" s="33">
        <v>0</v>
      </c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v>3307111.5</v>
      </c>
      <c r="E31" s="61">
        <v>3274811.5</v>
      </c>
      <c r="F31" s="61">
        <v>483343.4</v>
      </c>
      <c r="G31" s="61">
        <v>123621.40000000001</v>
      </c>
      <c r="H31" s="61">
        <v>31488.6</v>
      </c>
      <c r="I31" s="61">
        <v>2389765</v>
      </c>
      <c r="J31" s="61">
        <v>2197011.2000000002</v>
      </c>
      <c r="K31" s="61">
        <v>101929.1</v>
      </c>
      <c r="L31" s="61">
        <v>62627.1</v>
      </c>
      <c r="M31" s="61">
        <v>899643</v>
      </c>
      <c r="N31" s="61">
        <v>0</v>
      </c>
      <c r="O31" s="61">
        <v>899643</v>
      </c>
      <c r="P31" s="61">
        <v>501046.9</v>
      </c>
      <c r="Q31" s="61">
        <v>129871.19999999998</v>
      </c>
      <c r="R31" s="61">
        <v>49046.8</v>
      </c>
      <c r="S31" s="61">
        <v>75913.899999999994</v>
      </c>
      <c r="T31" s="61">
        <v>3790454.9</v>
      </c>
      <c r="U31" s="46">
        <v>4686756.6999999993</v>
      </c>
      <c r="V31" s="47">
        <v>10574.5</v>
      </c>
      <c r="W31" s="61">
        <v>1509</v>
      </c>
      <c r="X31" s="47">
        <v>5305299.7999999989</v>
      </c>
      <c r="Y31" s="47">
        <v>4832277.7</v>
      </c>
      <c r="Z31" s="47">
        <v>5230846.6999999993</v>
      </c>
      <c r="AA31" s="48">
        <v>4747321.3999999994</v>
      </c>
    </row>
  </sheetData>
  <mergeCells count="35">
    <mergeCell ref="AA6:AA8"/>
    <mergeCell ref="G7:G8"/>
    <mergeCell ref="H7:H8"/>
    <mergeCell ref="J7:J8"/>
    <mergeCell ref="K7:K8"/>
    <mergeCell ref="L7:L8"/>
    <mergeCell ref="N7:N8"/>
    <mergeCell ref="O7:O8"/>
    <mergeCell ref="Q7:Q8"/>
    <mergeCell ref="R7:R8"/>
    <mergeCell ref="S7:S8"/>
    <mergeCell ref="V6:V8"/>
    <mergeCell ref="W6:W8"/>
    <mergeCell ref="X6:X8"/>
    <mergeCell ref="Y6:Y8"/>
    <mergeCell ref="Z6:Z8"/>
    <mergeCell ref="N6:O6"/>
    <mergeCell ref="P6:P8"/>
    <mergeCell ref="Q6:S6"/>
    <mergeCell ref="T6:T8"/>
    <mergeCell ref="U6:U8"/>
    <mergeCell ref="F6:F8"/>
    <mergeCell ref="G6:H6"/>
    <mergeCell ref="I6:I8"/>
    <mergeCell ref="J6:L6"/>
    <mergeCell ref="M6:M8"/>
    <mergeCell ref="A6:A7"/>
    <mergeCell ref="B6:B7"/>
    <mergeCell ref="C6:C8"/>
    <mergeCell ref="D6:D8"/>
    <mergeCell ref="E6:E8"/>
    <mergeCell ref="T1:Y1"/>
    <mergeCell ref="A2:Y2"/>
    <mergeCell ref="A3:Y3"/>
    <mergeCell ref="A4:Y4"/>
  </mergeCells>
  <pageMargins left="0.7" right="0.7" top="0.75" bottom="0.75" header="0.3" footer="0.3"/>
  <pageSetup paperSize="9" orientation="landscape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1"/>
  <sheetViews>
    <sheetView topLeftCell="A7" workbookViewId="0">
      <selection activeCell="AD5" sqref="AD5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3" width="16.77734375" style="4" customWidth="1"/>
    <col min="284" max="284" width="14.33203125" style="4" customWidth="1"/>
    <col min="285" max="285" width="13.21875" style="4" customWidth="1"/>
    <col min="286" max="286" width="12.77734375" style="4" customWidth="1"/>
    <col min="287" max="287" width="0" style="4" hidden="1" customWidth="1"/>
    <col min="288" max="288" width="11.77734375" style="4" customWidth="1"/>
    <col min="289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39" width="16.77734375" style="4" customWidth="1"/>
    <col min="540" max="540" width="14.33203125" style="4" customWidth="1"/>
    <col min="541" max="541" width="13.21875" style="4" customWidth="1"/>
    <col min="542" max="542" width="12.77734375" style="4" customWidth="1"/>
    <col min="543" max="543" width="0" style="4" hidden="1" customWidth="1"/>
    <col min="544" max="544" width="11.77734375" style="4" customWidth="1"/>
    <col min="545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5" width="16.77734375" style="4" customWidth="1"/>
    <col min="796" max="796" width="14.33203125" style="4" customWidth="1"/>
    <col min="797" max="797" width="13.21875" style="4" customWidth="1"/>
    <col min="798" max="798" width="12.77734375" style="4" customWidth="1"/>
    <col min="799" max="799" width="0" style="4" hidden="1" customWidth="1"/>
    <col min="800" max="800" width="11.77734375" style="4" customWidth="1"/>
    <col min="801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1" width="16.77734375" style="4" customWidth="1"/>
    <col min="1052" max="1052" width="14.33203125" style="4" customWidth="1"/>
    <col min="1053" max="1053" width="13.21875" style="4" customWidth="1"/>
    <col min="1054" max="1054" width="12.77734375" style="4" customWidth="1"/>
    <col min="1055" max="1055" width="0" style="4" hidden="1" customWidth="1"/>
    <col min="1056" max="1056" width="11.77734375" style="4" customWidth="1"/>
    <col min="1057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7" width="16.77734375" style="4" customWidth="1"/>
    <col min="1308" max="1308" width="14.33203125" style="4" customWidth="1"/>
    <col min="1309" max="1309" width="13.21875" style="4" customWidth="1"/>
    <col min="1310" max="1310" width="12.77734375" style="4" customWidth="1"/>
    <col min="1311" max="1311" width="0" style="4" hidden="1" customWidth="1"/>
    <col min="1312" max="1312" width="11.77734375" style="4" customWidth="1"/>
    <col min="1313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3" width="16.77734375" style="4" customWidth="1"/>
    <col min="1564" max="1564" width="14.33203125" style="4" customWidth="1"/>
    <col min="1565" max="1565" width="13.21875" style="4" customWidth="1"/>
    <col min="1566" max="1566" width="12.77734375" style="4" customWidth="1"/>
    <col min="1567" max="1567" width="0" style="4" hidden="1" customWidth="1"/>
    <col min="1568" max="1568" width="11.77734375" style="4" customWidth="1"/>
    <col min="1569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19" width="16.77734375" style="4" customWidth="1"/>
    <col min="1820" max="1820" width="14.33203125" style="4" customWidth="1"/>
    <col min="1821" max="1821" width="13.21875" style="4" customWidth="1"/>
    <col min="1822" max="1822" width="12.77734375" style="4" customWidth="1"/>
    <col min="1823" max="1823" width="0" style="4" hidden="1" customWidth="1"/>
    <col min="1824" max="1824" width="11.77734375" style="4" customWidth="1"/>
    <col min="1825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5" width="16.77734375" style="4" customWidth="1"/>
    <col min="2076" max="2076" width="14.33203125" style="4" customWidth="1"/>
    <col min="2077" max="2077" width="13.21875" style="4" customWidth="1"/>
    <col min="2078" max="2078" width="12.77734375" style="4" customWidth="1"/>
    <col min="2079" max="2079" width="0" style="4" hidden="1" customWidth="1"/>
    <col min="2080" max="2080" width="11.77734375" style="4" customWidth="1"/>
    <col min="2081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1" width="16.77734375" style="4" customWidth="1"/>
    <col min="2332" max="2332" width="14.33203125" style="4" customWidth="1"/>
    <col min="2333" max="2333" width="13.21875" style="4" customWidth="1"/>
    <col min="2334" max="2334" width="12.77734375" style="4" customWidth="1"/>
    <col min="2335" max="2335" width="0" style="4" hidden="1" customWidth="1"/>
    <col min="2336" max="2336" width="11.77734375" style="4" customWidth="1"/>
    <col min="2337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7" width="16.77734375" style="4" customWidth="1"/>
    <col min="2588" max="2588" width="14.33203125" style="4" customWidth="1"/>
    <col min="2589" max="2589" width="13.21875" style="4" customWidth="1"/>
    <col min="2590" max="2590" width="12.77734375" style="4" customWidth="1"/>
    <col min="2591" max="2591" width="0" style="4" hidden="1" customWidth="1"/>
    <col min="2592" max="2592" width="11.77734375" style="4" customWidth="1"/>
    <col min="2593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3" width="16.77734375" style="4" customWidth="1"/>
    <col min="2844" max="2844" width="14.33203125" style="4" customWidth="1"/>
    <col min="2845" max="2845" width="13.21875" style="4" customWidth="1"/>
    <col min="2846" max="2846" width="12.77734375" style="4" customWidth="1"/>
    <col min="2847" max="2847" width="0" style="4" hidden="1" customWidth="1"/>
    <col min="2848" max="2848" width="11.77734375" style="4" customWidth="1"/>
    <col min="2849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099" width="16.77734375" style="4" customWidth="1"/>
    <col min="3100" max="3100" width="14.33203125" style="4" customWidth="1"/>
    <col min="3101" max="3101" width="13.21875" style="4" customWidth="1"/>
    <col min="3102" max="3102" width="12.77734375" style="4" customWidth="1"/>
    <col min="3103" max="3103" width="0" style="4" hidden="1" customWidth="1"/>
    <col min="3104" max="3104" width="11.77734375" style="4" customWidth="1"/>
    <col min="3105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5" width="16.77734375" style="4" customWidth="1"/>
    <col min="3356" max="3356" width="14.33203125" style="4" customWidth="1"/>
    <col min="3357" max="3357" width="13.21875" style="4" customWidth="1"/>
    <col min="3358" max="3358" width="12.77734375" style="4" customWidth="1"/>
    <col min="3359" max="3359" width="0" style="4" hidden="1" customWidth="1"/>
    <col min="3360" max="3360" width="11.77734375" style="4" customWidth="1"/>
    <col min="3361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1" width="16.77734375" style="4" customWidth="1"/>
    <col min="3612" max="3612" width="14.33203125" style="4" customWidth="1"/>
    <col min="3613" max="3613" width="13.21875" style="4" customWidth="1"/>
    <col min="3614" max="3614" width="12.77734375" style="4" customWidth="1"/>
    <col min="3615" max="3615" width="0" style="4" hidden="1" customWidth="1"/>
    <col min="3616" max="3616" width="11.77734375" style="4" customWidth="1"/>
    <col min="3617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7" width="16.77734375" style="4" customWidth="1"/>
    <col min="3868" max="3868" width="14.33203125" style="4" customWidth="1"/>
    <col min="3869" max="3869" width="13.21875" style="4" customWidth="1"/>
    <col min="3870" max="3870" width="12.77734375" style="4" customWidth="1"/>
    <col min="3871" max="3871" width="0" style="4" hidden="1" customWidth="1"/>
    <col min="3872" max="3872" width="11.77734375" style="4" customWidth="1"/>
    <col min="3873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3" width="16.77734375" style="4" customWidth="1"/>
    <col min="4124" max="4124" width="14.33203125" style="4" customWidth="1"/>
    <col min="4125" max="4125" width="13.21875" style="4" customWidth="1"/>
    <col min="4126" max="4126" width="12.77734375" style="4" customWidth="1"/>
    <col min="4127" max="4127" width="0" style="4" hidden="1" customWidth="1"/>
    <col min="4128" max="4128" width="11.77734375" style="4" customWidth="1"/>
    <col min="4129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79" width="16.77734375" style="4" customWidth="1"/>
    <col min="4380" max="4380" width="14.33203125" style="4" customWidth="1"/>
    <col min="4381" max="4381" width="13.21875" style="4" customWidth="1"/>
    <col min="4382" max="4382" width="12.77734375" style="4" customWidth="1"/>
    <col min="4383" max="4383" width="0" style="4" hidden="1" customWidth="1"/>
    <col min="4384" max="4384" width="11.77734375" style="4" customWidth="1"/>
    <col min="4385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5" width="16.77734375" style="4" customWidth="1"/>
    <col min="4636" max="4636" width="14.33203125" style="4" customWidth="1"/>
    <col min="4637" max="4637" width="13.21875" style="4" customWidth="1"/>
    <col min="4638" max="4638" width="12.77734375" style="4" customWidth="1"/>
    <col min="4639" max="4639" width="0" style="4" hidden="1" customWidth="1"/>
    <col min="4640" max="4640" width="11.77734375" style="4" customWidth="1"/>
    <col min="4641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1" width="16.77734375" style="4" customWidth="1"/>
    <col min="4892" max="4892" width="14.33203125" style="4" customWidth="1"/>
    <col min="4893" max="4893" width="13.21875" style="4" customWidth="1"/>
    <col min="4894" max="4894" width="12.77734375" style="4" customWidth="1"/>
    <col min="4895" max="4895" width="0" style="4" hidden="1" customWidth="1"/>
    <col min="4896" max="4896" width="11.77734375" style="4" customWidth="1"/>
    <col min="4897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7" width="16.77734375" style="4" customWidth="1"/>
    <col min="5148" max="5148" width="14.33203125" style="4" customWidth="1"/>
    <col min="5149" max="5149" width="13.21875" style="4" customWidth="1"/>
    <col min="5150" max="5150" width="12.77734375" style="4" customWidth="1"/>
    <col min="5151" max="5151" width="0" style="4" hidden="1" customWidth="1"/>
    <col min="5152" max="5152" width="11.77734375" style="4" customWidth="1"/>
    <col min="5153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3" width="16.77734375" style="4" customWidth="1"/>
    <col min="5404" max="5404" width="14.33203125" style="4" customWidth="1"/>
    <col min="5405" max="5405" width="13.21875" style="4" customWidth="1"/>
    <col min="5406" max="5406" width="12.77734375" style="4" customWidth="1"/>
    <col min="5407" max="5407" width="0" style="4" hidden="1" customWidth="1"/>
    <col min="5408" max="5408" width="11.77734375" style="4" customWidth="1"/>
    <col min="5409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59" width="16.77734375" style="4" customWidth="1"/>
    <col min="5660" max="5660" width="14.33203125" style="4" customWidth="1"/>
    <col min="5661" max="5661" width="13.21875" style="4" customWidth="1"/>
    <col min="5662" max="5662" width="12.77734375" style="4" customWidth="1"/>
    <col min="5663" max="5663" width="0" style="4" hidden="1" customWidth="1"/>
    <col min="5664" max="5664" width="11.77734375" style="4" customWidth="1"/>
    <col min="5665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5" width="16.77734375" style="4" customWidth="1"/>
    <col min="5916" max="5916" width="14.33203125" style="4" customWidth="1"/>
    <col min="5917" max="5917" width="13.21875" style="4" customWidth="1"/>
    <col min="5918" max="5918" width="12.77734375" style="4" customWidth="1"/>
    <col min="5919" max="5919" width="0" style="4" hidden="1" customWidth="1"/>
    <col min="5920" max="5920" width="11.77734375" style="4" customWidth="1"/>
    <col min="5921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1" width="16.77734375" style="4" customWidth="1"/>
    <col min="6172" max="6172" width="14.33203125" style="4" customWidth="1"/>
    <col min="6173" max="6173" width="13.21875" style="4" customWidth="1"/>
    <col min="6174" max="6174" width="12.77734375" style="4" customWidth="1"/>
    <col min="6175" max="6175" width="0" style="4" hidden="1" customWidth="1"/>
    <col min="6176" max="6176" width="11.77734375" style="4" customWidth="1"/>
    <col min="6177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7" width="16.77734375" style="4" customWidth="1"/>
    <col min="6428" max="6428" width="14.33203125" style="4" customWidth="1"/>
    <col min="6429" max="6429" width="13.21875" style="4" customWidth="1"/>
    <col min="6430" max="6430" width="12.77734375" style="4" customWidth="1"/>
    <col min="6431" max="6431" width="0" style="4" hidden="1" customWidth="1"/>
    <col min="6432" max="6432" width="11.77734375" style="4" customWidth="1"/>
    <col min="6433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3" width="16.77734375" style="4" customWidth="1"/>
    <col min="6684" max="6684" width="14.33203125" style="4" customWidth="1"/>
    <col min="6685" max="6685" width="13.21875" style="4" customWidth="1"/>
    <col min="6686" max="6686" width="12.77734375" style="4" customWidth="1"/>
    <col min="6687" max="6687" width="0" style="4" hidden="1" customWidth="1"/>
    <col min="6688" max="6688" width="11.77734375" style="4" customWidth="1"/>
    <col min="6689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39" width="16.77734375" style="4" customWidth="1"/>
    <col min="6940" max="6940" width="14.33203125" style="4" customWidth="1"/>
    <col min="6941" max="6941" width="13.21875" style="4" customWidth="1"/>
    <col min="6942" max="6942" width="12.77734375" style="4" customWidth="1"/>
    <col min="6943" max="6943" width="0" style="4" hidden="1" customWidth="1"/>
    <col min="6944" max="6944" width="11.77734375" style="4" customWidth="1"/>
    <col min="6945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5" width="16.77734375" style="4" customWidth="1"/>
    <col min="7196" max="7196" width="14.33203125" style="4" customWidth="1"/>
    <col min="7197" max="7197" width="13.21875" style="4" customWidth="1"/>
    <col min="7198" max="7198" width="12.77734375" style="4" customWidth="1"/>
    <col min="7199" max="7199" width="0" style="4" hidden="1" customWidth="1"/>
    <col min="7200" max="7200" width="11.77734375" style="4" customWidth="1"/>
    <col min="7201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1" width="16.77734375" style="4" customWidth="1"/>
    <col min="7452" max="7452" width="14.33203125" style="4" customWidth="1"/>
    <col min="7453" max="7453" width="13.21875" style="4" customWidth="1"/>
    <col min="7454" max="7454" width="12.77734375" style="4" customWidth="1"/>
    <col min="7455" max="7455" width="0" style="4" hidden="1" customWidth="1"/>
    <col min="7456" max="7456" width="11.77734375" style="4" customWidth="1"/>
    <col min="7457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7" width="16.77734375" style="4" customWidth="1"/>
    <col min="7708" max="7708" width="14.33203125" style="4" customWidth="1"/>
    <col min="7709" max="7709" width="13.21875" style="4" customWidth="1"/>
    <col min="7710" max="7710" width="12.77734375" style="4" customWidth="1"/>
    <col min="7711" max="7711" width="0" style="4" hidden="1" customWidth="1"/>
    <col min="7712" max="7712" width="11.77734375" style="4" customWidth="1"/>
    <col min="7713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3" width="16.77734375" style="4" customWidth="1"/>
    <col min="7964" max="7964" width="14.33203125" style="4" customWidth="1"/>
    <col min="7965" max="7965" width="13.21875" style="4" customWidth="1"/>
    <col min="7966" max="7966" width="12.77734375" style="4" customWidth="1"/>
    <col min="7967" max="7967" width="0" style="4" hidden="1" customWidth="1"/>
    <col min="7968" max="7968" width="11.77734375" style="4" customWidth="1"/>
    <col min="7969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19" width="16.77734375" style="4" customWidth="1"/>
    <col min="8220" max="8220" width="14.33203125" style="4" customWidth="1"/>
    <col min="8221" max="8221" width="13.21875" style="4" customWidth="1"/>
    <col min="8222" max="8222" width="12.77734375" style="4" customWidth="1"/>
    <col min="8223" max="8223" width="0" style="4" hidden="1" customWidth="1"/>
    <col min="8224" max="8224" width="11.77734375" style="4" customWidth="1"/>
    <col min="8225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5" width="16.77734375" style="4" customWidth="1"/>
    <col min="8476" max="8476" width="14.33203125" style="4" customWidth="1"/>
    <col min="8477" max="8477" width="13.21875" style="4" customWidth="1"/>
    <col min="8478" max="8478" width="12.77734375" style="4" customWidth="1"/>
    <col min="8479" max="8479" width="0" style="4" hidden="1" customWidth="1"/>
    <col min="8480" max="8480" width="11.77734375" style="4" customWidth="1"/>
    <col min="8481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1" width="16.77734375" style="4" customWidth="1"/>
    <col min="8732" max="8732" width="14.33203125" style="4" customWidth="1"/>
    <col min="8733" max="8733" width="13.21875" style="4" customWidth="1"/>
    <col min="8734" max="8734" width="12.77734375" style="4" customWidth="1"/>
    <col min="8735" max="8735" width="0" style="4" hidden="1" customWidth="1"/>
    <col min="8736" max="8736" width="11.77734375" style="4" customWidth="1"/>
    <col min="8737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7" width="16.77734375" style="4" customWidth="1"/>
    <col min="8988" max="8988" width="14.33203125" style="4" customWidth="1"/>
    <col min="8989" max="8989" width="13.21875" style="4" customWidth="1"/>
    <col min="8990" max="8990" width="12.77734375" style="4" customWidth="1"/>
    <col min="8991" max="8991" width="0" style="4" hidden="1" customWidth="1"/>
    <col min="8992" max="8992" width="11.77734375" style="4" customWidth="1"/>
    <col min="8993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3" width="16.77734375" style="4" customWidth="1"/>
    <col min="9244" max="9244" width="14.33203125" style="4" customWidth="1"/>
    <col min="9245" max="9245" width="13.21875" style="4" customWidth="1"/>
    <col min="9246" max="9246" width="12.77734375" style="4" customWidth="1"/>
    <col min="9247" max="9247" width="0" style="4" hidden="1" customWidth="1"/>
    <col min="9248" max="9248" width="11.77734375" style="4" customWidth="1"/>
    <col min="9249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499" width="16.77734375" style="4" customWidth="1"/>
    <col min="9500" max="9500" width="14.33203125" style="4" customWidth="1"/>
    <col min="9501" max="9501" width="13.21875" style="4" customWidth="1"/>
    <col min="9502" max="9502" width="12.77734375" style="4" customWidth="1"/>
    <col min="9503" max="9503" width="0" style="4" hidden="1" customWidth="1"/>
    <col min="9504" max="9504" width="11.77734375" style="4" customWidth="1"/>
    <col min="9505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5" width="16.77734375" style="4" customWidth="1"/>
    <col min="9756" max="9756" width="14.33203125" style="4" customWidth="1"/>
    <col min="9757" max="9757" width="13.21875" style="4" customWidth="1"/>
    <col min="9758" max="9758" width="12.77734375" style="4" customWidth="1"/>
    <col min="9759" max="9759" width="0" style="4" hidden="1" customWidth="1"/>
    <col min="9760" max="9760" width="11.77734375" style="4" customWidth="1"/>
    <col min="9761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1" width="16.77734375" style="4" customWidth="1"/>
    <col min="10012" max="10012" width="14.33203125" style="4" customWidth="1"/>
    <col min="10013" max="10013" width="13.21875" style="4" customWidth="1"/>
    <col min="10014" max="10014" width="12.77734375" style="4" customWidth="1"/>
    <col min="10015" max="10015" width="0" style="4" hidden="1" customWidth="1"/>
    <col min="10016" max="10016" width="11.77734375" style="4" customWidth="1"/>
    <col min="10017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7" width="16.77734375" style="4" customWidth="1"/>
    <col min="10268" max="10268" width="14.33203125" style="4" customWidth="1"/>
    <col min="10269" max="10269" width="13.21875" style="4" customWidth="1"/>
    <col min="10270" max="10270" width="12.77734375" style="4" customWidth="1"/>
    <col min="10271" max="10271" width="0" style="4" hidden="1" customWidth="1"/>
    <col min="10272" max="10272" width="11.77734375" style="4" customWidth="1"/>
    <col min="10273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3" width="16.77734375" style="4" customWidth="1"/>
    <col min="10524" max="10524" width="14.33203125" style="4" customWidth="1"/>
    <col min="10525" max="10525" width="13.21875" style="4" customWidth="1"/>
    <col min="10526" max="10526" width="12.77734375" style="4" customWidth="1"/>
    <col min="10527" max="10527" width="0" style="4" hidden="1" customWidth="1"/>
    <col min="10528" max="10528" width="11.77734375" style="4" customWidth="1"/>
    <col min="10529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79" width="16.77734375" style="4" customWidth="1"/>
    <col min="10780" max="10780" width="14.33203125" style="4" customWidth="1"/>
    <col min="10781" max="10781" width="13.21875" style="4" customWidth="1"/>
    <col min="10782" max="10782" width="12.77734375" style="4" customWidth="1"/>
    <col min="10783" max="10783" width="0" style="4" hidden="1" customWidth="1"/>
    <col min="10784" max="10784" width="11.77734375" style="4" customWidth="1"/>
    <col min="10785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5" width="16.77734375" style="4" customWidth="1"/>
    <col min="11036" max="11036" width="14.33203125" style="4" customWidth="1"/>
    <col min="11037" max="11037" width="13.21875" style="4" customWidth="1"/>
    <col min="11038" max="11038" width="12.77734375" style="4" customWidth="1"/>
    <col min="11039" max="11039" width="0" style="4" hidden="1" customWidth="1"/>
    <col min="11040" max="11040" width="11.77734375" style="4" customWidth="1"/>
    <col min="11041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1" width="16.77734375" style="4" customWidth="1"/>
    <col min="11292" max="11292" width="14.33203125" style="4" customWidth="1"/>
    <col min="11293" max="11293" width="13.21875" style="4" customWidth="1"/>
    <col min="11294" max="11294" width="12.77734375" style="4" customWidth="1"/>
    <col min="11295" max="11295" width="0" style="4" hidden="1" customWidth="1"/>
    <col min="11296" max="11296" width="11.77734375" style="4" customWidth="1"/>
    <col min="11297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7" width="16.77734375" style="4" customWidth="1"/>
    <col min="11548" max="11548" width="14.33203125" style="4" customWidth="1"/>
    <col min="11549" max="11549" width="13.21875" style="4" customWidth="1"/>
    <col min="11550" max="11550" width="12.77734375" style="4" customWidth="1"/>
    <col min="11551" max="11551" width="0" style="4" hidden="1" customWidth="1"/>
    <col min="11552" max="11552" width="11.77734375" style="4" customWidth="1"/>
    <col min="11553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3" width="16.77734375" style="4" customWidth="1"/>
    <col min="11804" max="11804" width="14.33203125" style="4" customWidth="1"/>
    <col min="11805" max="11805" width="13.21875" style="4" customWidth="1"/>
    <col min="11806" max="11806" width="12.77734375" style="4" customWidth="1"/>
    <col min="11807" max="11807" width="0" style="4" hidden="1" customWidth="1"/>
    <col min="11808" max="11808" width="11.77734375" style="4" customWidth="1"/>
    <col min="11809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59" width="16.77734375" style="4" customWidth="1"/>
    <col min="12060" max="12060" width="14.33203125" style="4" customWidth="1"/>
    <col min="12061" max="12061" width="13.21875" style="4" customWidth="1"/>
    <col min="12062" max="12062" width="12.77734375" style="4" customWidth="1"/>
    <col min="12063" max="12063" width="0" style="4" hidden="1" customWidth="1"/>
    <col min="12064" max="12064" width="11.77734375" style="4" customWidth="1"/>
    <col min="12065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5" width="16.77734375" style="4" customWidth="1"/>
    <col min="12316" max="12316" width="14.33203125" style="4" customWidth="1"/>
    <col min="12317" max="12317" width="13.21875" style="4" customWidth="1"/>
    <col min="12318" max="12318" width="12.77734375" style="4" customWidth="1"/>
    <col min="12319" max="12319" width="0" style="4" hidden="1" customWidth="1"/>
    <col min="12320" max="12320" width="11.77734375" style="4" customWidth="1"/>
    <col min="12321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1" width="16.77734375" style="4" customWidth="1"/>
    <col min="12572" max="12572" width="14.33203125" style="4" customWidth="1"/>
    <col min="12573" max="12573" width="13.21875" style="4" customWidth="1"/>
    <col min="12574" max="12574" width="12.77734375" style="4" customWidth="1"/>
    <col min="12575" max="12575" width="0" style="4" hidden="1" customWidth="1"/>
    <col min="12576" max="12576" width="11.77734375" style="4" customWidth="1"/>
    <col min="12577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7" width="16.77734375" style="4" customWidth="1"/>
    <col min="12828" max="12828" width="14.33203125" style="4" customWidth="1"/>
    <col min="12829" max="12829" width="13.21875" style="4" customWidth="1"/>
    <col min="12830" max="12830" width="12.77734375" style="4" customWidth="1"/>
    <col min="12831" max="12831" width="0" style="4" hidden="1" customWidth="1"/>
    <col min="12832" max="12832" width="11.77734375" style="4" customWidth="1"/>
    <col min="12833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3" width="16.77734375" style="4" customWidth="1"/>
    <col min="13084" max="13084" width="14.33203125" style="4" customWidth="1"/>
    <col min="13085" max="13085" width="13.21875" style="4" customWidth="1"/>
    <col min="13086" max="13086" width="12.77734375" style="4" customWidth="1"/>
    <col min="13087" max="13087" width="0" style="4" hidden="1" customWidth="1"/>
    <col min="13088" max="13088" width="11.77734375" style="4" customWidth="1"/>
    <col min="13089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39" width="16.77734375" style="4" customWidth="1"/>
    <col min="13340" max="13340" width="14.33203125" style="4" customWidth="1"/>
    <col min="13341" max="13341" width="13.21875" style="4" customWidth="1"/>
    <col min="13342" max="13342" width="12.77734375" style="4" customWidth="1"/>
    <col min="13343" max="13343" width="0" style="4" hidden="1" customWidth="1"/>
    <col min="13344" max="13344" width="11.77734375" style="4" customWidth="1"/>
    <col min="13345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5" width="16.77734375" style="4" customWidth="1"/>
    <col min="13596" max="13596" width="14.33203125" style="4" customWidth="1"/>
    <col min="13597" max="13597" width="13.21875" style="4" customWidth="1"/>
    <col min="13598" max="13598" width="12.77734375" style="4" customWidth="1"/>
    <col min="13599" max="13599" width="0" style="4" hidden="1" customWidth="1"/>
    <col min="13600" max="13600" width="11.77734375" style="4" customWidth="1"/>
    <col min="13601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1" width="16.77734375" style="4" customWidth="1"/>
    <col min="13852" max="13852" width="14.33203125" style="4" customWidth="1"/>
    <col min="13853" max="13853" width="13.21875" style="4" customWidth="1"/>
    <col min="13854" max="13854" width="12.77734375" style="4" customWidth="1"/>
    <col min="13855" max="13855" width="0" style="4" hidden="1" customWidth="1"/>
    <col min="13856" max="13856" width="11.77734375" style="4" customWidth="1"/>
    <col min="13857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7" width="16.77734375" style="4" customWidth="1"/>
    <col min="14108" max="14108" width="14.33203125" style="4" customWidth="1"/>
    <col min="14109" max="14109" width="13.21875" style="4" customWidth="1"/>
    <col min="14110" max="14110" width="12.77734375" style="4" customWidth="1"/>
    <col min="14111" max="14111" width="0" style="4" hidden="1" customWidth="1"/>
    <col min="14112" max="14112" width="11.77734375" style="4" customWidth="1"/>
    <col min="14113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3" width="16.77734375" style="4" customWidth="1"/>
    <col min="14364" max="14364" width="14.33203125" style="4" customWidth="1"/>
    <col min="14365" max="14365" width="13.21875" style="4" customWidth="1"/>
    <col min="14366" max="14366" width="12.77734375" style="4" customWidth="1"/>
    <col min="14367" max="14367" width="0" style="4" hidden="1" customWidth="1"/>
    <col min="14368" max="14368" width="11.77734375" style="4" customWidth="1"/>
    <col min="14369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19" width="16.77734375" style="4" customWidth="1"/>
    <col min="14620" max="14620" width="14.33203125" style="4" customWidth="1"/>
    <col min="14621" max="14621" width="13.21875" style="4" customWidth="1"/>
    <col min="14622" max="14622" width="12.77734375" style="4" customWidth="1"/>
    <col min="14623" max="14623" width="0" style="4" hidden="1" customWidth="1"/>
    <col min="14624" max="14624" width="11.77734375" style="4" customWidth="1"/>
    <col min="14625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5" width="16.77734375" style="4" customWidth="1"/>
    <col min="14876" max="14876" width="14.33203125" style="4" customWidth="1"/>
    <col min="14877" max="14877" width="13.21875" style="4" customWidth="1"/>
    <col min="14878" max="14878" width="12.77734375" style="4" customWidth="1"/>
    <col min="14879" max="14879" width="0" style="4" hidden="1" customWidth="1"/>
    <col min="14880" max="14880" width="11.77734375" style="4" customWidth="1"/>
    <col min="14881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1" width="16.77734375" style="4" customWidth="1"/>
    <col min="15132" max="15132" width="14.33203125" style="4" customWidth="1"/>
    <col min="15133" max="15133" width="13.21875" style="4" customWidth="1"/>
    <col min="15134" max="15134" width="12.77734375" style="4" customWidth="1"/>
    <col min="15135" max="15135" width="0" style="4" hidden="1" customWidth="1"/>
    <col min="15136" max="15136" width="11.77734375" style="4" customWidth="1"/>
    <col min="15137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7" width="16.77734375" style="4" customWidth="1"/>
    <col min="15388" max="15388" width="14.33203125" style="4" customWidth="1"/>
    <col min="15389" max="15389" width="13.21875" style="4" customWidth="1"/>
    <col min="15390" max="15390" width="12.77734375" style="4" customWidth="1"/>
    <col min="15391" max="15391" width="0" style="4" hidden="1" customWidth="1"/>
    <col min="15392" max="15392" width="11.77734375" style="4" customWidth="1"/>
    <col min="15393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3" width="16.77734375" style="4" customWidth="1"/>
    <col min="15644" max="15644" width="14.33203125" style="4" customWidth="1"/>
    <col min="15645" max="15645" width="13.21875" style="4" customWidth="1"/>
    <col min="15646" max="15646" width="12.77734375" style="4" customWidth="1"/>
    <col min="15647" max="15647" width="0" style="4" hidden="1" customWidth="1"/>
    <col min="15648" max="15648" width="11.77734375" style="4" customWidth="1"/>
    <col min="15649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899" width="16.77734375" style="4" customWidth="1"/>
    <col min="15900" max="15900" width="14.33203125" style="4" customWidth="1"/>
    <col min="15901" max="15901" width="13.21875" style="4" customWidth="1"/>
    <col min="15902" max="15902" width="12.77734375" style="4" customWidth="1"/>
    <col min="15903" max="15903" width="0" style="4" hidden="1" customWidth="1"/>
    <col min="15904" max="15904" width="11.77734375" style="4" customWidth="1"/>
    <col min="15905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5" width="16.77734375" style="4" customWidth="1"/>
    <col min="16156" max="16156" width="14.33203125" style="4" customWidth="1"/>
    <col min="16157" max="16157" width="13.21875" style="4" customWidth="1"/>
    <col min="16158" max="16158" width="12.77734375" style="4" customWidth="1"/>
    <col min="16159" max="16159" width="0" style="4" hidden="1" customWidth="1"/>
    <col min="16160" max="16160" width="11.77734375" style="4" customWidth="1"/>
    <col min="16161" max="16384" width="10" style="4"/>
  </cols>
  <sheetData>
    <row r="1" spans="1:33" ht="45" customHeight="1" x14ac:dyDescent="0.4">
      <c r="T1" s="111"/>
      <c r="U1" s="111"/>
      <c r="V1" s="111"/>
      <c r="W1" s="111"/>
      <c r="X1" s="111"/>
      <c r="Y1" s="111"/>
      <c r="Z1" s="108"/>
      <c r="AA1" s="108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205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175</v>
      </c>
      <c r="AB4" s="10"/>
    </row>
    <row r="5" spans="1:33" s="12" customFormat="1" ht="18" thickBot="1" x14ac:dyDescent="0.45">
      <c r="B5" s="13" t="s">
        <v>18</v>
      </c>
      <c r="C5" s="14">
        <v>2021</v>
      </c>
      <c r="D5" s="12" t="s">
        <v>249</v>
      </c>
      <c r="E5" s="12" t="s">
        <v>250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85</v>
      </c>
      <c r="C10" s="28">
        <v>100</v>
      </c>
      <c r="D10" s="33">
        <v>845891</v>
      </c>
      <c r="E10" s="33">
        <v>839890</v>
      </c>
      <c r="F10" s="33">
        <v>74838</v>
      </c>
      <c r="G10" s="33">
        <v>7970</v>
      </c>
      <c r="H10" s="33">
        <v>14670</v>
      </c>
      <c r="I10" s="33">
        <v>209213</v>
      </c>
      <c r="J10" s="33">
        <v>160750</v>
      </c>
      <c r="K10" s="33">
        <v>8302</v>
      </c>
      <c r="L10" s="33">
        <v>6013</v>
      </c>
      <c r="M10" s="33">
        <v>671962</v>
      </c>
      <c r="N10" s="33"/>
      <c r="O10" s="33">
        <v>13335</v>
      </c>
      <c r="P10" s="33">
        <v>39554</v>
      </c>
      <c r="Q10" s="33">
        <v>17052</v>
      </c>
      <c r="R10" s="33">
        <v>329</v>
      </c>
      <c r="S10" s="33">
        <v>379</v>
      </c>
      <c r="T10" s="33">
        <v>920729</v>
      </c>
      <c r="U10" s="33">
        <v>573242</v>
      </c>
      <c r="V10" s="29">
        <f>'[12]«Գավառի ԲԿ» ՓԲԸ'!C77</f>
        <v>2289</v>
      </c>
      <c r="W10" s="33">
        <v>204</v>
      </c>
      <c r="X10" s="29">
        <f>'[12]«Գավառի ԲԿ» ՓԲԸ'!C14</f>
        <v>681107</v>
      </c>
      <c r="Y10" s="29">
        <f>'[12]«Գավառի ԲԿ» ՓԲԸ'!C15</f>
        <v>573242</v>
      </c>
      <c r="Z10" s="29">
        <f>'[12]«Գավառի ԲԿ» ՓԲԸ'!C42</f>
        <v>678669</v>
      </c>
      <c r="AA10" s="29">
        <f>'[12]«Գավառի ԲԿ» ՓԲԸ'!C43</f>
        <v>576617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176</v>
      </c>
      <c r="C11" s="28">
        <v>100</v>
      </c>
      <c r="D11" s="33">
        <v>29312.1</v>
      </c>
      <c r="E11" s="33">
        <v>29312.1</v>
      </c>
      <c r="F11" s="328">
        <v>48710</v>
      </c>
      <c r="G11" s="329">
        <v>9546.2999999999993</v>
      </c>
      <c r="H11" s="33">
        <v>39163.699999999997</v>
      </c>
      <c r="I11" s="33">
        <v>48639.199999999997</v>
      </c>
      <c r="J11" s="33">
        <v>17056</v>
      </c>
      <c r="K11" s="33">
        <v>11823.5</v>
      </c>
      <c r="L11" s="33">
        <v>19759.7</v>
      </c>
      <c r="M11" s="328">
        <v>4021.3</v>
      </c>
      <c r="N11" s="33">
        <v>0</v>
      </c>
      <c r="O11" s="33">
        <v>4021.3</v>
      </c>
      <c r="P11" s="328">
        <v>25361.599999999999</v>
      </c>
      <c r="Q11" s="329">
        <v>1721.2</v>
      </c>
      <c r="R11" s="329">
        <v>6334.5</v>
      </c>
      <c r="S11" s="33">
        <v>17305.900000000001</v>
      </c>
      <c r="T11" s="328">
        <v>78022.100000000006</v>
      </c>
      <c r="U11" s="330">
        <v>271972.7</v>
      </c>
      <c r="V11" s="29">
        <f>'[12]«Գավառի պոլիկլինիկա» ՓԲԸ'!C77</f>
        <v>11823.535421999986</v>
      </c>
      <c r="W11" s="329">
        <v>88</v>
      </c>
      <c r="X11" s="29">
        <f>'[12]«Գավառի պոլիկլինիկա» ՓԲԸ'!C14</f>
        <v>271972.7</v>
      </c>
      <c r="Y11" s="29">
        <f>'[12]«Գավառի պոլիկլինիկա» ՓԲԸ'!C15</f>
        <v>271565</v>
      </c>
      <c r="Z11" s="29">
        <f>'[12]«Գավառի պոլիկլինիկա» ՓԲԸ'!C42</f>
        <v>257429.60600000003</v>
      </c>
      <c r="AA11" s="29">
        <f>'[12]«Գավառի պոլիկլինիկա» ՓԲԸ'!C43</f>
        <v>255920.48200000002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86</v>
      </c>
      <c r="C12" s="28">
        <v>100</v>
      </c>
      <c r="D12" s="72">
        <v>104045</v>
      </c>
      <c r="E12" s="72">
        <v>104045</v>
      </c>
      <c r="F12" s="72">
        <v>161795</v>
      </c>
      <c r="G12" s="72">
        <v>35471</v>
      </c>
      <c r="H12" s="72">
        <v>12686</v>
      </c>
      <c r="I12" s="72">
        <v>184606</v>
      </c>
      <c r="J12" s="72">
        <v>134540</v>
      </c>
      <c r="K12" s="72">
        <v>8592</v>
      </c>
      <c r="L12" s="72">
        <v>2565</v>
      </c>
      <c r="M12" s="72">
        <v>75914</v>
      </c>
      <c r="N12" s="72">
        <v>0</v>
      </c>
      <c r="O12" s="72">
        <v>75914</v>
      </c>
      <c r="P12" s="72">
        <v>5320</v>
      </c>
      <c r="Q12" s="72">
        <v>1275</v>
      </c>
      <c r="R12" s="72">
        <v>4045</v>
      </c>
      <c r="S12" s="72"/>
      <c r="T12" s="72">
        <v>265840</v>
      </c>
      <c r="U12" s="72">
        <v>233898</v>
      </c>
      <c r="V12" s="29">
        <f>'[12]«Ճամբարակի ԱԿ» ՓԲԸ'!C77</f>
        <v>4286</v>
      </c>
      <c r="W12" s="72">
        <v>110</v>
      </c>
      <c r="X12" s="29">
        <f>'[12]«Ճամբարակի ԱԿ» ՓԲԸ'!C14</f>
        <v>295157</v>
      </c>
      <c r="Y12" s="29">
        <f>'[12]«Ճամբարակի ԱԿ» ՓԲԸ'!C15</f>
        <v>233899</v>
      </c>
      <c r="Z12" s="29">
        <f>'[12]«Ճամբարակի ԱԿ» ՓԲԸ'!C42</f>
        <v>289654.30000000005</v>
      </c>
      <c r="AA12" s="29">
        <f>'[12]«Ճամբարակի ԱԿ» ՓԲԸ'!C43</f>
        <v>228396.30000000002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87</v>
      </c>
      <c r="C13" s="28">
        <v>100</v>
      </c>
      <c r="D13" s="33">
        <v>535815.9</v>
      </c>
      <c r="E13" s="33">
        <v>535697.69999999995</v>
      </c>
      <c r="F13" s="33">
        <v>182216.2</v>
      </c>
      <c r="G13" s="33">
        <v>80626.600000000006</v>
      </c>
      <c r="H13" s="33">
        <v>19753.599999999999</v>
      </c>
      <c r="I13" s="33">
        <v>375544.2</v>
      </c>
      <c r="J13" s="33">
        <v>239740</v>
      </c>
      <c r="K13" s="33">
        <v>115755.2</v>
      </c>
      <c r="L13" s="33">
        <v>0</v>
      </c>
      <c r="M13" s="33">
        <v>261477.2</v>
      </c>
      <c r="N13" s="33"/>
      <c r="O13" s="33">
        <v>261477.2</v>
      </c>
      <c r="P13" s="33">
        <v>81010.7</v>
      </c>
      <c r="Q13" s="33">
        <v>48216.7</v>
      </c>
      <c r="R13" s="33">
        <v>918.5</v>
      </c>
      <c r="S13" s="33">
        <v>4865</v>
      </c>
      <c r="T13" s="33">
        <v>718032.1</v>
      </c>
      <c r="U13" s="33">
        <v>1777150.5</v>
      </c>
      <c r="V13" s="29">
        <f>'[12]«Մարտունու ԲԿ» ՓԲԸ'!C77</f>
        <v>2543.4</v>
      </c>
      <c r="W13" s="33">
        <v>271</v>
      </c>
      <c r="X13" s="29">
        <f>'[12]«Մարտունու ԲԿ» ՓԲԸ'!C14</f>
        <v>1777150.5</v>
      </c>
      <c r="Y13" s="29">
        <f>'[12]«Մարտունու ԲԿ» ՓԲԸ'!C15</f>
        <v>1624287.4</v>
      </c>
      <c r="Z13" s="29">
        <f>'[12]«Մարտունու ԲԿ» ՓԲԸ'!C42</f>
        <v>1763020.2999999998</v>
      </c>
      <c r="AA13" s="29">
        <f>'[12]«Մարտունու ԲԿ» ՓԲԸ'!C43</f>
        <v>1763020.2999999998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127</v>
      </c>
      <c r="C14" s="28">
        <v>100</v>
      </c>
      <c r="D14" s="33">
        <v>78938</v>
      </c>
      <c r="E14" s="33">
        <v>78938</v>
      </c>
      <c r="F14" s="33">
        <v>35928</v>
      </c>
      <c r="G14" s="33">
        <v>5900</v>
      </c>
      <c r="H14" s="33">
        <v>31028</v>
      </c>
      <c r="I14" s="33">
        <v>100965</v>
      </c>
      <c r="J14" s="33">
        <v>34000</v>
      </c>
      <c r="K14" s="33">
        <v>34889</v>
      </c>
      <c r="L14" s="33">
        <v>32076</v>
      </c>
      <c r="M14" s="33">
        <v>0</v>
      </c>
      <c r="N14" s="33">
        <v>0</v>
      </c>
      <c r="O14" s="33">
        <v>0</v>
      </c>
      <c r="P14" s="33">
        <v>13901</v>
      </c>
      <c r="Q14" s="33">
        <v>672</v>
      </c>
      <c r="R14" s="33">
        <v>2910</v>
      </c>
      <c r="S14" s="33">
        <v>10319</v>
      </c>
      <c r="T14" s="33">
        <v>114866</v>
      </c>
      <c r="U14" s="33">
        <v>225177</v>
      </c>
      <c r="V14" s="29">
        <f>'[12]«Մարտունու ծննդատուն» ՓԲԸ'!C77</f>
        <v>5696</v>
      </c>
      <c r="W14" s="33">
        <v>68</v>
      </c>
      <c r="X14" s="29">
        <f>'[12]«Մարտունու ծննդատուն» ՓԲԸ'!C14</f>
        <v>225177.90000000002</v>
      </c>
      <c r="Y14" s="29">
        <f>'[12]«Մարտունու ծննդատուն» ՓԲԸ'!C15</f>
        <v>225177.90000000002</v>
      </c>
      <c r="Z14" s="29">
        <f>'[12]«Մարտունու ծննդատուն» ՓԲԸ'!C42</f>
        <v>218232</v>
      </c>
      <c r="AA14" s="29">
        <f>'[12]«Մարտունու ծննդատուն» ՓԲԸ'!C43</f>
        <v>218232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88</v>
      </c>
      <c r="C15" s="28">
        <v>100</v>
      </c>
      <c r="D15" s="33">
        <v>1482651</v>
      </c>
      <c r="E15" s="33">
        <v>1482644</v>
      </c>
      <c r="F15" s="33">
        <v>114781</v>
      </c>
      <c r="G15" s="33">
        <v>45964</v>
      </c>
      <c r="H15" s="33">
        <v>8314</v>
      </c>
      <c r="I15" s="33">
        <v>1107597</v>
      </c>
      <c r="J15" s="33">
        <v>1148489</v>
      </c>
      <c r="K15" s="33">
        <v>-42486</v>
      </c>
      <c r="L15" s="33">
        <v>1594</v>
      </c>
      <c r="M15" s="33">
        <v>424035</v>
      </c>
      <c r="N15" s="33">
        <v>0</v>
      </c>
      <c r="O15" s="33">
        <v>424035</v>
      </c>
      <c r="P15" s="33">
        <v>65800</v>
      </c>
      <c r="Q15" s="33">
        <v>46058</v>
      </c>
      <c r="R15" s="33">
        <v>13806</v>
      </c>
      <c r="S15" s="33">
        <v>5350</v>
      </c>
      <c r="T15" s="33">
        <v>1597432</v>
      </c>
      <c r="U15" s="33">
        <v>686722</v>
      </c>
      <c r="V15" s="29">
        <f>'[12]«Սևանի ԲԿ» ՓԲԸ'!C77</f>
        <v>1402</v>
      </c>
      <c r="W15" s="33">
        <v>272</v>
      </c>
      <c r="X15" s="29">
        <f>'[12]«Սևանի ԲԿ» ՓԲԸ'!C14</f>
        <v>820113</v>
      </c>
      <c r="Y15" s="29">
        <f>'[12]«Սևանի ԲԿ» ՓԲԸ'!C15</f>
        <v>678211</v>
      </c>
      <c r="Z15" s="29">
        <f>'[12]«Սևանի ԲԿ» ՓԲԸ'!C42</f>
        <v>818403</v>
      </c>
      <c r="AA15" s="29">
        <f>'[12]«Սևանի ԲԿ» ՓԲԸ'!C43</f>
        <v>685012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128</v>
      </c>
      <c r="C16" s="28">
        <v>100</v>
      </c>
      <c r="D16" s="33">
        <v>269791</v>
      </c>
      <c r="E16" s="33">
        <v>269791</v>
      </c>
      <c r="F16" s="33">
        <v>24827</v>
      </c>
      <c r="G16" s="33">
        <v>4788</v>
      </c>
      <c r="H16" s="33">
        <v>15032</v>
      </c>
      <c r="I16" s="33">
        <v>276170</v>
      </c>
      <c r="J16" s="33">
        <v>81170</v>
      </c>
      <c r="K16" s="33">
        <v>-57822</v>
      </c>
      <c r="L16" s="33">
        <v>0</v>
      </c>
      <c r="M16" s="33">
        <v>0</v>
      </c>
      <c r="N16" s="33">
        <v>0</v>
      </c>
      <c r="O16" s="33">
        <v>0</v>
      </c>
      <c r="P16" s="33">
        <v>18448</v>
      </c>
      <c r="Q16" s="33">
        <v>1269</v>
      </c>
      <c r="R16" s="33">
        <v>6768</v>
      </c>
      <c r="S16" s="33">
        <v>2</v>
      </c>
      <c r="T16" s="33">
        <v>294618</v>
      </c>
      <c r="U16" s="33">
        <v>156985</v>
      </c>
      <c r="V16" s="29">
        <f>'[12]«Վարդենիսի հիվանդանոց» ՓԲԸ'!C77</f>
        <v>4496</v>
      </c>
      <c r="W16" s="33">
        <v>87</v>
      </c>
      <c r="X16" s="29">
        <f>'[12]«Վարդենիսի հիվանդանոց» ՓԲԸ'!C14</f>
        <v>156985</v>
      </c>
      <c r="Y16" s="29">
        <f>'[12]«Վարդենիսի հիվանդանոց» ՓԲԸ'!C15</f>
        <v>156985</v>
      </c>
      <c r="Z16" s="29">
        <f>'[12]«Վարդենիսի հիվանդանոց» ՓԲԸ'!C42</f>
        <v>151502</v>
      </c>
      <c r="AA16" s="29">
        <f>'[12]«Վարդենիսի հիվանդանոց» ՓԲԸ'!C43</f>
        <v>151502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151</v>
      </c>
      <c r="C17" s="28">
        <v>100</v>
      </c>
      <c r="D17" s="33">
        <v>22018</v>
      </c>
      <c r="E17" s="33">
        <v>22018</v>
      </c>
      <c r="F17" s="33">
        <v>22869</v>
      </c>
      <c r="G17" s="33">
        <v>7227</v>
      </c>
      <c r="H17" s="33">
        <v>4981</v>
      </c>
      <c r="I17" s="33">
        <v>36810</v>
      </c>
      <c r="J17" s="33">
        <v>22495</v>
      </c>
      <c r="K17" s="33">
        <v>9093</v>
      </c>
      <c r="L17" s="33">
        <v>5222</v>
      </c>
      <c r="M17" s="33">
        <v>3408</v>
      </c>
      <c r="N17" s="33"/>
      <c r="O17" s="33">
        <v>3203</v>
      </c>
      <c r="P17" s="33">
        <v>4669</v>
      </c>
      <c r="Q17" s="33">
        <v>977</v>
      </c>
      <c r="R17" s="33">
        <v>150</v>
      </c>
      <c r="S17" s="33"/>
      <c r="T17" s="33">
        <v>44887</v>
      </c>
      <c r="U17" s="33">
        <v>193754</v>
      </c>
      <c r="V17" s="29">
        <f>'[12]«Վարդենիսի պոլիկլինիկա» ՓԲԸ'!C77</f>
        <v>678</v>
      </c>
      <c r="W17" s="33">
        <v>88</v>
      </c>
      <c r="X17" s="29">
        <f>'[12]«Վարդենիսի պոլիկլինիկա» ՓԲԸ'!C14</f>
        <v>193754</v>
      </c>
      <c r="Y17" s="29">
        <f>'[12]«Վարդենիսի պոլիկլինիկա» ՓԲԸ'!C15</f>
        <v>193754</v>
      </c>
      <c r="Z17" s="29">
        <f>'[12]«Վարդենիսի պոլիկլինիկա» ՓԲԸ'!C42</f>
        <v>192926</v>
      </c>
      <c r="AA17" s="29">
        <f>'[12]«Վարդենիսի պոլիկլինիկա» ՓԲԸ'!C43</f>
        <v>192926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9">
        <f>[12]Sheet9!C77</f>
        <v>0</v>
      </c>
      <c r="W18" s="33"/>
      <c r="X18" s="29">
        <f>[12]Sheet9!C14</f>
        <v>0</v>
      </c>
      <c r="Y18" s="29">
        <f>[12]Sheet9!C15</f>
        <v>0</v>
      </c>
      <c r="Z18" s="29">
        <f>[12]Sheet9!C42</f>
        <v>0</v>
      </c>
      <c r="AA18" s="29">
        <f>[12]Sheet9!C43</f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9">
        <f>[12]Sheet10!C77</f>
        <v>0</v>
      </c>
      <c r="W19" s="33"/>
      <c r="X19" s="29">
        <f>[12]Sheet10!C14</f>
        <v>0</v>
      </c>
      <c r="Y19" s="29">
        <f>[12]Sheet10!C15</f>
        <v>0</v>
      </c>
      <c r="Z19" s="29">
        <f>[12]Sheet10!C42</f>
        <v>0</v>
      </c>
      <c r="AA19" s="29">
        <f>[12]Sheet10!C43</f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29">
        <f>[12]Sheet11!C77</f>
        <v>0</v>
      </c>
      <c r="W20" s="33"/>
      <c r="X20" s="29">
        <f>[12]Sheet11!C14</f>
        <v>0</v>
      </c>
      <c r="Y20" s="29">
        <f>[12]Sheet11!C15</f>
        <v>0</v>
      </c>
      <c r="Z20" s="29">
        <f>[12]Sheet11!C42</f>
        <v>0</v>
      </c>
      <c r="AA20" s="29">
        <f>[12]Sheet11!C43</f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29">
        <f>[12]Sheet12!C77</f>
        <v>0</v>
      </c>
      <c r="W21" s="33"/>
      <c r="X21" s="29">
        <f>[12]Sheet12!C14</f>
        <v>0</v>
      </c>
      <c r="Y21" s="29">
        <f>[12]Sheet12!C15</f>
        <v>0</v>
      </c>
      <c r="Z21" s="29">
        <f>[12]Sheet12!C42</f>
        <v>0</v>
      </c>
      <c r="AA21" s="29">
        <f>[12]Sheet12!C43</f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29">
        <f>[12]Sheet13!C77</f>
        <v>0</v>
      </c>
      <c r="W22" s="33"/>
      <c r="X22" s="29">
        <f>[12]Sheet13!C14</f>
        <v>0</v>
      </c>
      <c r="Y22" s="29">
        <f>[12]Sheet13!C15</f>
        <v>0</v>
      </c>
      <c r="Z22" s="29">
        <f>[12]Sheet13!C42</f>
        <v>0</v>
      </c>
      <c r="AA22" s="29">
        <f>[12]Sheet13!C43</f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29">
        <f>[12]Sheet14!C77</f>
        <v>0</v>
      </c>
      <c r="W23" s="33"/>
      <c r="X23" s="29">
        <f>[12]Sheet14!C14</f>
        <v>0</v>
      </c>
      <c r="Y23" s="29">
        <f>[12]Sheet14!C15</f>
        <v>0</v>
      </c>
      <c r="Z23" s="29">
        <f>[12]Sheet14!C42</f>
        <v>0</v>
      </c>
      <c r="AA23" s="29">
        <f>[12]Sheet14!C43</f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29">
        <f>[12]Sheet15!C77</f>
        <v>0</v>
      </c>
      <c r="W24" s="33"/>
      <c r="X24" s="29">
        <f>[12]Sheet15!C14</f>
        <v>0</v>
      </c>
      <c r="Y24" s="29">
        <f>[12]Sheet15!C15</f>
        <v>0</v>
      </c>
      <c r="Z24" s="29">
        <f>[12]Sheet15!C42</f>
        <v>0</v>
      </c>
      <c r="AA24" s="29">
        <f>[12]Sheet15!C43</f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29">
        <f>[12]Sheet16!C77</f>
        <v>0</v>
      </c>
      <c r="W25" s="33"/>
      <c r="X25" s="29">
        <f>[12]Sheet16!C14</f>
        <v>0</v>
      </c>
      <c r="Y25" s="29">
        <f>[12]Sheet16!C15</f>
        <v>0</v>
      </c>
      <c r="Z25" s="29">
        <f>[12]Sheet16!C42</f>
        <v>0</v>
      </c>
      <c r="AA25" s="29">
        <f>[12]Sheet16!C43</f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29">
        <f>[12]Sheet17!C77</f>
        <v>0</v>
      </c>
      <c r="W26" s="33"/>
      <c r="X26" s="29">
        <f>[12]Sheet17!C14</f>
        <v>0</v>
      </c>
      <c r="Y26" s="29">
        <f>[12]Sheet17!C15</f>
        <v>0</v>
      </c>
      <c r="Z26" s="29">
        <f>[12]Sheet17!C42</f>
        <v>0</v>
      </c>
      <c r="AA26" s="29">
        <f>[12]Sheet17!C43</f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29">
        <f>[12]Sheet18!C77</f>
        <v>0</v>
      </c>
      <c r="W27" s="33"/>
      <c r="X27" s="29">
        <f>[12]Sheet18!C14</f>
        <v>0</v>
      </c>
      <c r="Y27" s="29">
        <f>[12]Sheet18!C15</f>
        <v>0</v>
      </c>
      <c r="Z27" s="29">
        <f>[12]Sheet18!C42</f>
        <v>0</v>
      </c>
      <c r="AA27" s="29">
        <f>[12]Sheet18!C43</f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29">
        <f>[12]Sheet19!C77</f>
        <v>0</v>
      </c>
      <c r="W28" s="33"/>
      <c r="X28" s="29">
        <f>[12]Sheet19!C14</f>
        <v>0</v>
      </c>
      <c r="Y28" s="29">
        <f>[12]Sheet19!C15</f>
        <v>0</v>
      </c>
      <c r="Z28" s="29">
        <f>[12]Sheet19!C42</f>
        <v>0</v>
      </c>
      <c r="AA28" s="29">
        <f>[12]Sheet19!C43</f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29">
        <f>[12]Sheet20!C77</f>
        <v>0</v>
      </c>
      <c r="W29" s="33"/>
      <c r="X29" s="29">
        <f>[12]Sheet20!C14</f>
        <v>0</v>
      </c>
      <c r="Y29" s="29">
        <f>[12]Sheet20!C15</f>
        <v>0</v>
      </c>
      <c r="Z29" s="29">
        <f>[12]Sheet20!C42</f>
        <v>0</v>
      </c>
      <c r="AA29" s="29">
        <f>[12]Sheet20!C43</f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29">
        <f>[12]Sheet21!C77</f>
        <v>0</v>
      </c>
      <c r="W30" s="33"/>
      <c r="X30" s="41">
        <f>[12]Sheet21!C14</f>
        <v>0</v>
      </c>
      <c r="Y30" s="41">
        <f>[12]Sheet21!C15</f>
        <v>0</v>
      </c>
      <c r="Z30" s="41">
        <f>[12]Sheet21!C42</f>
        <v>0</v>
      </c>
      <c r="AA30" s="41">
        <f>[12]Sheet21!C43</f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f t="shared" ref="D31:AA31" si="0">SUM(D10:D30)</f>
        <v>3368462</v>
      </c>
      <c r="E31" s="61">
        <f t="shared" si="0"/>
        <v>3362335.8</v>
      </c>
      <c r="F31" s="61">
        <f t="shared" si="0"/>
        <v>665964.19999999995</v>
      </c>
      <c r="G31" s="61">
        <f t="shared" si="0"/>
        <v>197492.90000000002</v>
      </c>
      <c r="H31" s="61">
        <f t="shared" si="0"/>
        <v>145628.29999999999</v>
      </c>
      <c r="I31" s="61">
        <f t="shared" si="0"/>
        <v>2339544.4</v>
      </c>
      <c r="J31" s="61">
        <f t="shared" si="0"/>
        <v>1838240</v>
      </c>
      <c r="K31" s="61">
        <f t="shared" si="0"/>
        <v>88146.700000000012</v>
      </c>
      <c r="L31" s="61">
        <f t="shared" si="0"/>
        <v>67229.7</v>
      </c>
      <c r="M31" s="61">
        <f t="shared" si="0"/>
        <v>1440817.5</v>
      </c>
      <c r="N31" s="61">
        <f t="shared" si="0"/>
        <v>0</v>
      </c>
      <c r="O31" s="61">
        <f t="shared" si="0"/>
        <v>781985.5</v>
      </c>
      <c r="P31" s="61">
        <f t="shared" si="0"/>
        <v>254064.3</v>
      </c>
      <c r="Q31" s="61">
        <f t="shared" si="0"/>
        <v>117240.9</v>
      </c>
      <c r="R31" s="61">
        <f t="shared" si="0"/>
        <v>35261</v>
      </c>
      <c r="S31" s="61">
        <f t="shared" si="0"/>
        <v>38220.9</v>
      </c>
      <c r="T31" s="61">
        <f t="shared" si="0"/>
        <v>4034426.2</v>
      </c>
      <c r="U31" s="46">
        <f t="shared" si="0"/>
        <v>4118901.2</v>
      </c>
      <c r="V31" s="47">
        <f t="shared" si="0"/>
        <v>33213.935421999988</v>
      </c>
      <c r="W31" s="61">
        <f t="shared" si="0"/>
        <v>1188</v>
      </c>
      <c r="X31" s="47">
        <f t="shared" si="0"/>
        <v>4421417.0999999996</v>
      </c>
      <c r="Y31" s="47">
        <f t="shared" si="0"/>
        <v>3957121.3</v>
      </c>
      <c r="Z31" s="47">
        <f t="shared" si="0"/>
        <v>4369836.2060000002</v>
      </c>
      <c r="AA31" s="48">
        <f t="shared" si="0"/>
        <v>4071626.0819999999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T37" s="57"/>
      <c r="U37" s="58"/>
      <c r="V37" s="59"/>
      <c r="W37" s="57"/>
      <c r="X37" s="57"/>
    </row>
    <row r="38" spans="2:27" x14ac:dyDescent="0.4">
      <c r="T38" s="57"/>
      <c r="U38" s="58"/>
      <c r="V38" s="59"/>
      <c r="W38" s="57"/>
      <c r="X38" s="57"/>
    </row>
    <row r="39" spans="2:27" x14ac:dyDescent="0.4">
      <c r="T39" s="57"/>
      <c r="U39" s="58"/>
      <c r="V39" s="59"/>
      <c r="W39" s="57"/>
      <c r="X39" s="57"/>
    </row>
    <row r="40" spans="2:27" x14ac:dyDescent="0.4">
      <c r="T40" s="57"/>
      <c r="U40" s="58"/>
      <c r="V40" s="60"/>
      <c r="W40" s="57"/>
      <c r="X40" s="57"/>
    </row>
    <row r="41" spans="2:27" x14ac:dyDescent="0.4">
      <c r="T41" s="57"/>
      <c r="U41" s="58"/>
      <c r="V41" s="57"/>
      <c r="W41" s="57"/>
      <c r="X41" s="57"/>
    </row>
  </sheetData>
  <mergeCells count="35">
    <mergeCell ref="Z6:Z8"/>
    <mergeCell ref="AA6:AA8"/>
    <mergeCell ref="G7:G8"/>
    <mergeCell ref="H7:H8"/>
    <mergeCell ref="J7:J8"/>
    <mergeCell ref="K7:K8"/>
    <mergeCell ref="L7:L8"/>
    <mergeCell ref="N7:N8"/>
    <mergeCell ref="O7:O8"/>
    <mergeCell ref="Q7:Q8"/>
    <mergeCell ref="R7:R8"/>
    <mergeCell ref="S7:S8"/>
    <mergeCell ref="Q6:S6"/>
    <mergeCell ref="T6:T8"/>
    <mergeCell ref="U6:U8"/>
    <mergeCell ref="V6:V8"/>
    <mergeCell ref="W6:W8"/>
    <mergeCell ref="T1:Y1"/>
    <mergeCell ref="A2:Y2"/>
    <mergeCell ref="A3:Y3"/>
    <mergeCell ref="A4:Y4"/>
    <mergeCell ref="A6:A7"/>
    <mergeCell ref="B6:B7"/>
    <mergeCell ref="C6:C8"/>
    <mergeCell ref="D6:D8"/>
    <mergeCell ref="E6:E8"/>
    <mergeCell ref="F6:F8"/>
    <mergeCell ref="G6:H6"/>
    <mergeCell ref="I6:I8"/>
    <mergeCell ref="J6:L6"/>
    <mergeCell ref="M6:M8"/>
    <mergeCell ref="N6:O6"/>
    <mergeCell ref="P6:P8"/>
    <mergeCell ref="X6:X8"/>
    <mergeCell ref="Y6:Y8"/>
  </mergeCells>
  <pageMargins left="0.7" right="0.7" top="0.75" bottom="0.75" header="0.3" footer="0.3"/>
  <pageSetup paperSize="9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workbookViewId="0">
      <selection activeCell="AD12" sqref="AD12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3" width="16.77734375" style="4" customWidth="1"/>
    <col min="284" max="284" width="14.33203125" style="4" customWidth="1"/>
    <col min="285" max="285" width="13.21875" style="4" customWidth="1"/>
    <col min="286" max="286" width="12.77734375" style="4" customWidth="1"/>
    <col min="287" max="287" width="0" style="4" hidden="1" customWidth="1"/>
    <col min="288" max="288" width="11.77734375" style="4" customWidth="1"/>
    <col min="289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39" width="16.77734375" style="4" customWidth="1"/>
    <col min="540" max="540" width="14.33203125" style="4" customWidth="1"/>
    <col min="541" max="541" width="13.21875" style="4" customWidth="1"/>
    <col min="542" max="542" width="12.77734375" style="4" customWidth="1"/>
    <col min="543" max="543" width="0" style="4" hidden="1" customWidth="1"/>
    <col min="544" max="544" width="11.77734375" style="4" customWidth="1"/>
    <col min="545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5" width="16.77734375" style="4" customWidth="1"/>
    <col min="796" max="796" width="14.33203125" style="4" customWidth="1"/>
    <col min="797" max="797" width="13.21875" style="4" customWidth="1"/>
    <col min="798" max="798" width="12.77734375" style="4" customWidth="1"/>
    <col min="799" max="799" width="0" style="4" hidden="1" customWidth="1"/>
    <col min="800" max="800" width="11.77734375" style="4" customWidth="1"/>
    <col min="801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1" width="16.77734375" style="4" customWidth="1"/>
    <col min="1052" max="1052" width="14.33203125" style="4" customWidth="1"/>
    <col min="1053" max="1053" width="13.21875" style="4" customWidth="1"/>
    <col min="1054" max="1054" width="12.77734375" style="4" customWidth="1"/>
    <col min="1055" max="1055" width="0" style="4" hidden="1" customWidth="1"/>
    <col min="1056" max="1056" width="11.77734375" style="4" customWidth="1"/>
    <col min="1057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7" width="16.77734375" style="4" customWidth="1"/>
    <col min="1308" max="1308" width="14.33203125" style="4" customWidth="1"/>
    <col min="1309" max="1309" width="13.21875" style="4" customWidth="1"/>
    <col min="1310" max="1310" width="12.77734375" style="4" customWidth="1"/>
    <col min="1311" max="1311" width="0" style="4" hidden="1" customWidth="1"/>
    <col min="1312" max="1312" width="11.77734375" style="4" customWidth="1"/>
    <col min="1313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3" width="16.77734375" style="4" customWidth="1"/>
    <col min="1564" max="1564" width="14.33203125" style="4" customWidth="1"/>
    <col min="1565" max="1565" width="13.21875" style="4" customWidth="1"/>
    <col min="1566" max="1566" width="12.77734375" style="4" customWidth="1"/>
    <col min="1567" max="1567" width="0" style="4" hidden="1" customWidth="1"/>
    <col min="1568" max="1568" width="11.77734375" style="4" customWidth="1"/>
    <col min="1569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19" width="16.77734375" style="4" customWidth="1"/>
    <col min="1820" max="1820" width="14.33203125" style="4" customWidth="1"/>
    <col min="1821" max="1821" width="13.21875" style="4" customWidth="1"/>
    <col min="1822" max="1822" width="12.77734375" style="4" customWidth="1"/>
    <col min="1823" max="1823" width="0" style="4" hidden="1" customWidth="1"/>
    <col min="1824" max="1824" width="11.77734375" style="4" customWidth="1"/>
    <col min="1825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5" width="16.77734375" style="4" customWidth="1"/>
    <col min="2076" max="2076" width="14.33203125" style="4" customWidth="1"/>
    <col min="2077" max="2077" width="13.21875" style="4" customWidth="1"/>
    <col min="2078" max="2078" width="12.77734375" style="4" customWidth="1"/>
    <col min="2079" max="2079" width="0" style="4" hidden="1" customWidth="1"/>
    <col min="2080" max="2080" width="11.77734375" style="4" customWidth="1"/>
    <col min="2081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1" width="16.77734375" style="4" customWidth="1"/>
    <col min="2332" max="2332" width="14.33203125" style="4" customWidth="1"/>
    <col min="2333" max="2333" width="13.21875" style="4" customWidth="1"/>
    <col min="2334" max="2334" width="12.77734375" style="4" customWidth="1"/>
    <col min="2335" max="2335" width="0" style="4" hidden="1" customWidth="1"/>
    <col min="2336" max="2336" width="11.77734375" style="4" customWidth="1"/>
    <col min="2337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7" width="16.77734375" style="4" customWidth="1"/>
    <col min="2588" max="2588" width="14.33203125" style="4" customWidth="1"/>
    <col min="2589" max="2589" width="13.21875" style="4" customWidth="1"/>
    <col min="2590" max="2590" width="12.77734375" style="4" customWidth="1"/>
    <col min="2591" max="2591" width="0" style="4" hidden="1" customWidth="1"/>
    <col min="2592" max="2592" width="11.77734375" style="4" customWidth="1"/>
    <col min="2593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3" width="16.77734375" style="4" customWidth="1"/>
    <col min="2844" max="2844" width="14.33203125" style="4" customWidth="1"/>
    <col min="2845" max="2845" width="13.21875" style="4" customWidth="1"/>
    <col min="2846" max="2846" width="12.77734375" style="4" customWidth="1"/>
    <col min="2847" max="2847" width="0" style="4" hidden="1" customWidth="1"/>
    <col min="2848" max="2848" width="11.77734375" style="4" customWidth="1"/>
    <col min="2849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099" width="16.77734375" style="4" customWidth="1"/>
    <col min="3100" max="3100" width="14.33203125" style="4" customWidth="1"/>
    <col min="3101" max="3101" width="13.21875" style="4" customWidth="1"/>
    <col min="3102" max="3102" width="12.77734375" style="4" customWidth="1"/>
    <col min="3103" max="3103" width="0" style="4" hidden="1" customWidth="1"/>
    <col min="3104" max="3104" width="11.77734375" style="4" customWidth="1"/>
    <col min="3105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5" width="16.77734375" style="4" customWidth="1"/>
    <col min="3356" max="3356" width="14.33203125" style="4" customWidth="1"/>
    <col min="3357" max="3357" width="13.21875" style="4" customWidth="1"/>
    <col min="3358" max="3358" width="12.77734375" style="4" customWidth="1"/>
    <col min="3359" max="3359" width="0" style="4" hidden="1" customWidth="1"/>
    <col min="3360" max="3360" width="11.77734375" style="4" customWidth="1"/>
    <col min="3361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1" width="16.77734375" style="4" customWidth="1"/>
    <col min="3612" max="3612" width="14.33203125" style="4" customWidth="1"/>
    <col min="3613" max="3613" width="13.21875" style="4" customWidth="1"/>
    <col min="3614" max="3614" width="12.77734375" style="4" customWidth="1"/>
    <col min="3615" max="3615" width="0" style="4" hidden="1" customWidth="1"/>
    <col min="3616" max="3616" width="11.77734375" style="4" customWidth="1"/>
    <col min="3617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7" width="16.77734375" style="4" customWidth="1"/>
    <col min="3868" max="3868" width="14.33203125" style="4" customWidth="1"/>
    <col min="3869" max="3869" width="13.21875" style="4" customWidth="1"/>
    <col min="3870" max="3870" width="12.77734375" style="4" customWidth="1"/>
    <col min="3871" max="3871" width="0" style="4" hidden="1" customWidth="1"/>
    <col min="3872" max="3872" width="11.77734375" style="4" customWidth="1"/>
    <col min="3873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3" width="16.77734375" style="4" customWidth="1"/>
    <col min="4124" max="4124" width="14.33203125" style="4" customWidth="1"/>
    <col min="4125" max="4125" width="13.21875" style="4" customWidth="1"/>
    <col min="4126" max="4126" width="12.77734375" style="4" customWidth="1"/>
    <col min="4127" max="4127" width="0" style="4" hidden="1" customWidth="1"/>
    <col min="4128" max="4128" width="11.77734375" style="4" customWidth="1"/>
    <col min="4129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79" width="16.77734375" style="4" customWidth="1"/>
    <col min="4380" max="4380" width="14.33203125" style="4" customWidth="1"/>
    <col min="4381" max="4381" width="13.21875" style="4" customWidth="1"/>
    <col min="4382" max="4382" width="12.77734375" style="4" customWidth="1"/>
    <col min="4383" max="4383" width="0" style="4" hidden="1" customWidth="1"/>
    <col min="4384" max="4384" width="11.77734375" style="4" customWidth="1"/>
    <col min="4385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5" width="16.77734375" style="4" customWidth="1"/>
    <col min="4636" max="4636" width="14.33203125" style="4" customWidth="1"/>
    <col min="4637" max="4637" width="13.21875" style="4" customWidth="1"/>
    <col min="4638" max="4638" width="12.77734375" style="4" customWidth="1"/>
    <col min="4639" max="4639" width="0" style="4" hidden="1" customWidth="1"/>
    <col min="4640" max="4640" width="11.77734375" style="4" customWidth="1"/>
    <col min="4641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1" width="16.77734375" style="4" customWidth="1"/>
    <col min="4892" max="4892" width="14.33203125" style="4" customWidth="1"/>
    <col min="4893" max="4893" width="13.21875" style="4" customWidth="1"/>
    <col min="4894" max="4894" width="12.77734375" style="4" customWidth="1"/>
    <col min="4895" max="4895" width="0" style="4" hidden="1" customWidth="1"/>
    <col min="4896" max="4896" width="11.77734375" style="4" customWidth="1"/>
    <col min="4897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7" width="16.77734375" style="4" customWidth="1"/>
    <col min="5148" max="5148" width="14.33203125" style="4" customWidth="1"/>
    <col min="5149" max="5149" width="13.21875" style="4" customWidth="1"/>
    <col min="5150" max="5150" width="12.77734375" style="4" customWidth="1"/>
    <col min="5151" max="5151" width="0" style="4" hidden="1" customWidth="1"/>
    <col min="5152" max="5152" width="11.77734375" style="4" customWidth="1"/>
    <col min="5153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3" width="16.77734375" style="4" customWidth="1"/>
    <col min="5404" max="5404" width="14.33203125" style="4" customWidth="1"/>
    <col min="5405" max="5405" width="13.21875" style="4" customWidth="1"/>
    <col min="5406" max="5406" width="12.77734375" style="4" customWidth="1"/>
    <col min="5407" max="5407" width="0" style="4" hidden="1" customWidth="1"/>
    <col min="5408" max="5408" width="11.77734375" style="4" customWidth="1"/>
    <col min="5409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59" width="16.77734375" style="4" customWidth="1"/>
    <col min="5660" max="5660" width="14.33203125" style="4" customWidth="1"/>
    <col min="5661" max="5661" width="13.21875" style="4" customWidth="1"/>
    <col min="5662" max="5662" width="12.77734375" style="4" customWidth="1"/>
    <col min="5663" max="5663" width="0" style="4" hidden="1" customWidth="1"/>
    <col min="5664" max="5664" width="11.77734375" style="4" customWidth="1"/>
    <col min="5665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5" width="16.77734375" style="4" customWidth="1"/>
    <col min="5916" max="5916" width="14.33203125" style="4" customWidth="1"/>
    <col min="5917" max="5917" width="13.21875" style="4" customWidth="1"/>
    <col min="5918" max="5918" width="12.77734375" style="4" customWidth="1"/>
    <col min="5919" max="5919" width="0" style="4" hidden="1" customWidth="1"/>
    <col min="5920" max="5920" width="11.77734375" style="4" customWidth="1"/>
    <col min="5921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1" width="16.77734375" style="4" customWidth="1"/>
    <col min="6172" max="6172" width="14.33203125" style="4" customWidth="1"/>
    <col min="6173" max="6173" width="13.21875" style="4" customWidth="1"/>
    <col min="6174" max="6174" width="12.77734375" style="4" customWidth="1"/>
    <col min="6175" max="6175" width="0" style="4" hidden="1" customWidth="1"/>
    <col min="6176" max="6176" width="11.77734375" style="4" customWidth="1"/>
    <col min="6177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7" width="16.77734375" style="4" customWidth="1"/>
    <col min="6428" max="6428" width="14.33203125" style="4" customWidth="1"/>
    <col min="6429" max="6429" width="13.21875" style="4" customWidth="1"/>
    <col min="6430" max="6430" width="12.77734375" style="4" customWidth="1"/>
    <col min="6431" max="6431" width="0" style="4" hidden="1" customWidth="1"/>
    <col min="6432" max="6432" width="11.77734375" style="4" customWidth="1"/>
    <col min="6433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3" width="16.77734375" style="4" customWidth="1"/>
    <col min="6684" max="6684" width="14.33203125" style="4" customWidth="1"/>
    <col min="6685" max="6685" width="13.21875" style="4" customWidth="1"/>
    <col min="6686" max="6686" width="12.77734375" style="4" customWidth="1"/>
    <col min="6687" max="6687" width="0" style="4" hidden="1" customWidth="1"/>
    <col min="6688" max="6688" width="11.77734375" style="4" customWidth="1"/>
    <col min="6689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39" width="16.77734375" style="4" customWidth="1"/>
    <col min="6940" max="6940" width="14.33203125" style="4" customWidth="1"/>
    <col min="6941" max="6941" width="13.21875" style="4" customWidth="1"/>
    <col min="6942" max="6942" width="12.77734375" style="4" customWidth="1"/>
    <col min="6943" max="6943" width="0" style="4" hidden="1" customWidth="1"/>
    <col min="6944" max="6944" width="11.77734375" style="4" customWidth="1"/>
    <col min="6945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5" width="16.77734375" style="4" customWidth="1"/>
    <col min="7196" max="7196" width="14.33203125" style="4" customWidth="1"/>
    <col min="7197" max="7197" width="13.21875" style="4" customWidth="1"/>
    <col min="7198" max="7198" width="12.77734375" style="4" customWidth="1"/>
    <col min="7199" max="7199" width="0" style="4" hidden="1" customWidth="1"/>
    <col min="7200" max="7200" width="11.77734375" style="4" customWidth="1"/>
    <col min="7201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1" width="16.77734375" style="4" customWidth="1"/>
    <col min="7452" max="7452" width="14.33203125" style="4" customWidth="1"/>
    <col min="7453" max="7453" width="13.21875" style="4" customWidth="1"/>
    <col min="7454" max="7454" width="12.77734375" style="4" customWidth="1"/>
    <col min="7455" max="7455" width="0" style="4" hidden="1" customWidth="1"/>
    <col min="7456" max="7456" width="11.77734375" style="4" customWidth="1"/>
    <col min="7457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7" width="16.77734375" style="4" customWidth="1"/>
    <col min="7708" max="7708" width="14.33203125" style="4" customWidth="1"/>
    <col min="7709" max="7709" width="13.21875" style="4" customWidth="1"/>
    <col min="7710" max="7710" width="12.77734375" style="4" customWidth="1"/>
    <col min="7711" max="7711" width="0" style="4" hidden="1" customWidth="1"/>
    <col min="7712" max="7712" width="11.77734375" style="4" customWidth="1"/>
    <col min="7713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3" width="16.77734375" style="4" customWidth="1"/>
    <col min="7964" max="7964" width="14.33203125" style="4" customWidth="1"/>
    <col min="7965" max="7965" width="13.21875" style="4" customWidth="1"/>
    <col min="7966" max="7966" width="12.77734375" style="4" customWidth="1"/>
    <col min="7967" max="7967" width="0" style="4" hidden="1" customWidth="1"/>
    <col min="7968" max="7968" width="11.77734375" style="4" customWidth="1"/>
    <col min="7969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19" width="16.77734375" style="4" customWidth="1"/>
    <col min="8220" max="8220" width="14.33203125" style="4" customWidth="1"/>
    <col min="8221" max="8221" width="13.21875" style="4" customWidth="1"/>
    <col min="8222" max="8222" width="12.77734375" style="4" customWidth="1"/>
    <col min="8223" max="8223" width="0" style="4" hidden="1" customWidth="1"/>
    <col min="8224" max="8224" width="11.77734375" style="4" customWidth="1"/>
    <col min="8225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5" width="16.77734375" style="4" customWidth="1"/>
    <col min="8476" max="8476" width="14.33203125" style="4" customWidth="1"/>
    <col min="8477" max="8477" width="13.21875" style="4" customWidth="1"/>
    <col min="8478" max="8478" width="12.77734375" style="4" customWidth="1"/>
    <col min="8479" max="8479" width="0" style="4" hidden="1" customWidth="1"/>
    <col min="8480" max="8480" width="11.77734375" style="4" customWidth="1"/>
    <col min="8481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1" width="16.77734375" style="4" customWidth="1"/>
    <col min="8732" max="8732" width="14.33203125" style="4" customWidth="1"/>
    <col min="8733" max="8733" width="13.21875" style="4" customWidth="1"/>
    <col min="8734" max="8734" width="12.77734375" style="4" customWidth="1"/>
    <col min="8735" max="8735" width="0" style="4" hidden="1" customWidth="1"/>
    <col min="8736" max="8736" width="11.77734375" style="4" customWidth="1"/>
    <col min="8737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7" width="16.77734375" style="4" customWidth="1"/>
    <col min="8988" max="8988" width="14.33203125" style="4" customWidth="1"/>
    <col min="8989" max="8989" width="13.21875" style="4" customWidth="1"/>
    <col min="8990" max="8990" width="12.77734375" style="4" customWidth="1"/>
    <col min="8991" max="8991" width="0" style="4" hidden="1" customWidth="1"/>
    <col min="8992" max="8992" width="11.77734375" style="4" customWidth="1"/>
    <col min="8993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3" width="16.77734375" style="4" customWidth="1"/>
    <col min="9244" max="9244" width="14.33203125" style="4" customWidth="1"/>
    <col min="9245" max="9245" width="13.21875" style="4" customWidth="1"/>
    <col min="9246" max="9246" width="12.77734375" style="4" customWidth="1"/>
    <col min="9247" max="9247" width="0" style="4" hidden="1" customWidth="1"/>
    <col min="9248" max="9248" width="11.77734375" style="4" customWidth="1"/>
    <col min="9249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499" width="16.77734375" style="4" customWidth="1"/>
    <col min="9500" max="9500" width="14.33203125" style="4" customWidth="1"/>
    <col min="9501" max="9501" width="13.21875" style="4" customWidth="1"/>
    <col min="9502" max="9502" width="12.77734375" style="4" customWidth="1"/>
    <col min="9503" max="9503" width="0" style="4" hidden="1" customWidth="1"/>
    <col min="9504" max="9504" width="11.77734375" style="4" customWidth="1"/>
    <col min="9505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5" width="16.77734375" style="4" customWidth="1"/>
    <col min="9756" max="9756" width="14.33203125" style="4" customWidth="1"/>
    <col min="9757" max="9757" width="13.21875" style="4" customWidth="1"/>
    <col min="9758" max="9758" width="12.77734375" style="4" customWidth="1"/>
    <col min="9759" max="9759" width="0" style="4" hidden="1" customWidth="1"/>
    <col min="9760" max="9760" width="11.77734375" style="4" customWidth="1"/>
    <col min="9761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1" width="16.77734375" style="4" customWidth="1"/>
    <col min="10012" max="10012" width="14.33203125" style="4" customWidth="1"/>
    <col min="10013" max="10013" width="13.21875" style="4" customWidth="1"/>
    <col min="10014" max="10014" width="12.77734375" style="4" customWidth="1"/>
    <col min="10015" max="10015" width="0" style="4" hidden="1" customWidth="1"/>
    <col min="10016" max="10016" width="11.77734375" style="4" customWidth="1"/>
    <col min="10017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7" width="16.77734375" style="4" customWidth="1"/>
    <col min="10268" max="10268" width="14.33203125" style="4" customWidth="1"/>
    <col min="10269" max="10269" width="13.21875" style="4" customWidth="1"/>
    <col min="10270" max="10270" width="12.77734375" style="4" customWidth="1"/>
    <col min="10271" max="10271" width="0" style="4" hidden="1" customWidth="1"/>
    <col min="10272" max="10272" width="11.77734375" style="4" customWidth="1"/>
    <col min="10273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3" width="16.77734375" style="4" customWidth="1"/>
    <col min="10524" max="10524" width="14.33203125" style="4" customWidth="1"/>
    <col min="10525" max="10525" width="13.21875" style="4" customWidth="1"/>
    <col min="10526" max="10526" width="12.77734375" style="4" customWidth="1"/>
    <col min="10527" max="10527" width="0" style="4" hidden="1" customWidth="1"/>
    <col min="10528" max="10528" width="11.77734375" style="4" customWidth="1"/>
    <col min="10529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79" width="16.77734375" style="4" customWidth="1"/>
    <col min="10780" max="10780" width="14.33203125" style="4" customWidth="1"/>
    <col min="10781" max="10781" width="13.21875" style="4" customWidth="1"/>
    <col min="10782" max="10782" width="12.77734375" style="4" customWidth="1"/>
    <col min="10783" max="10783" width="0" style="4" hidden="1" customWidth="1"/>
    <col min="10784" max="10784" width="11.77734375" style="4" customWidth="1"/>
    <col min="10785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5" width="16.77734375" style="4" customWidth="1"/>
    <col min="11036" max="11036" width="14.33203125" style="4" customWidth="1"/>
    <col min="11037" max="11037" width="13.21875" style="4" customWidth="1"/>
    <col min="11038" max="11038" width="12.77734375" style="4" customWidth="1"/>
    <col min="11039" max="11039" width="0" style="4" hidden="1" customWidth="1"/>
    <col min="11040" max="11040" width="11.77734375" style="4" customWidth="1"/>
    <col min="11041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1" width="16.77734375" style="4" customWidth="1"/>
    <col min="11292" max="11292" width="14.33203125" style="4" customWidth="1"/>
    <col min="11293" max="11293" width="13.21875" style="4" customWidth="1"/>
    <col min="11294" max="11294" width="12.77734375" style="4" customWidth="1"/>
    <col min="11295" max="11295" width="0" style="4" hidden="1" customWidth="1"/>
    <col min="11296" max="11296" width="11.77734375" style="4" customWidth="1"/>
    <col min="11297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7" width="16.77734375" style="4" customWidth="1"/>
    <col min="11548" max="11548" width="14.33203125" style="4" customWidth="1"/>
    <col min="11549" max="11549" width="13.21875" style="4" customWidth="1"/>
    <col min="11550" max="11550" width="12.77734375" style="4" customWidth="1"/>
    <col min="11551" max="11551" width="0" style="4" hidden="1" customWidth="1"/>
    <col min="11552" max="11552" width="11.77734375" style="4" customWidth="1"/>
    <col min="11553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3" width="16.77734375" style="4" customWidth="1"/>
    <col min="11804" max="11804" width="14.33203125" style="4" customWidth="1"/>
    <col min="11805" max="11805" width="13.21875" style="4" customWidth="1"/>
    <col min="11806" max="11806" width="12.77734375" style="4" customWidth="1"/>
    <col min="11807" max="11807" width="0" style="4" hidden="1" customWidth="1"/>
    <col min="11808" max="11808" width="11.77734375" style="4" customWidth="1"/>
    <col min="11809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59" width="16.77734375" style="4" customWidth="1"/>
    <col min="12060" max="12060" width="14.33203125" style="4" customWidth="1"/>
    <col min="12061" max="12061" width="13.21875" style="4" customWidth="1"/>
    <col min="12062" max="12062" width="12.77734375" style="4" customWidth="1"/>
    <col min="12063" max="12063" width="0" style="4" hidden="1" customWidth="1"/>
    <col min="12064" max="12064" width="11.77734375" style="4" customWidth="1"/>
    <col min="12065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5" width="16.77734375" style="4" customWidth="1"/>
    <col min="12316" max="12316" width="14.33203125" style="4" customWidth="1"/>
    <col min="12317" max="12317" width="13.21875" style="4" customWidth="1"/>
    <col min="12318" max="12318" width="12.77734375" style="4" customWidth="1"/>
    <col min="12319" max="12319" width="0" style="4" hidden="1" customWidth="1"/>
    <col min="12320" max="12320" width="11.77734375" style="4" customWidth="1"/>
    <col min="12321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1" width="16.77734375" style="4" customWidth="1"/>
    <col min="12572" max="12572" width="14.33203125" style="4" customWidth="1"/>
    <col min="12573" max="12573" width="13.21875" style="4" customWidth="1"/>
    <col min="12574" max="12574" width="12.77734375" style="4" customWidth="1"/>
    <col min="12575" max="12575" width="0" style="4" hidden="1" customWidth="1"/>
    <col min="12576" max="12576" width="11.77734375" style="4" customWidth="1"/>
    <col min="12577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7" width="16.77734375" style="4" customWidth="1"/>
    <col min="12828" max="12828" width="14.33203125" style="4" customWidth="1"/>
    <col min="12829" max="12829" width="13.21875" style="4" customWidth="1"/>
    <col min="12830" max="12830" width="12.77734375" style="4" customWidth="1"/>
    <col min="12831" max="12831" width="0" style="4" hidden="1" customWidth="1"/>
    <col min="12832" max="12832" width="11.77734375" style="4" customWidth="1"/>
    <col min="12833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3" width="16.77734375" style="4" customWidth="1"/>
    <col min="13084" max="13084" width="14.33203125" style="4" customWidth="1"/>
    <col min="13085" max="13085" width="13.21875" style="4" customWidth="1"/>
    <col min="13086" max="13086" width="12.77734375" style="4" customWidth="1"/>
    <col min="13087" max="13087" width="0" style="4" hidden="1" customWidth="1"/>
    <col min="13088" max="13088" width="11.77734375" style="4" customWidth="1"/>
    <col min="13089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39" width="16.77734375" style="4" customWidth="1"/>
    <col min="13340" max="13340" width="14.33203125" style="4" customWidth="1"/>
    <col min="13341" max="13341" width="13.21875" style="4" customWidth="1"/>
    <col min="13342" max="13342" width="12.77734375" style="4" customWidth="1"/>
    <col min="13343" max="13343" width="0" style="4" hidden="1" customWidth="1"/>
    <col min="13344" max="13344" width="11.77734375" style="4" customWidth="1"/>
    <col min="13345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5" width="16.77734375" style="4" customWidth="1"/>
    <col min="13596" max="13596" width="14.33203125" style="4" customWidth="1"/>
    <col min="13597" max="13597" width="13.21875" style="4" customWidth="1"/>
    <col min="13598" max="13598" width="12.77734375" style="4" customWidth="1"/>
    <col min="13599" max="13599" width="0" style="4" hidden="1" customWidth="1"/>
    <col min="13600" max="13600" width="11.77734375" style="4" customWidth="1"/>
    <col min="13601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1" width="16.77734375" style="4" customWidth="1"/>
    <col min="13852" max="13852" width="14.33203125" style="4" customWidth="1"/>
    <col min="13853" max="13853" width="13.21875" style="4" customWidth="1"/>
    <col min="13854" max="13854" width="12.77734375" style="4" customWidth="1"/>
    <col min="13855" max="13855" width="0" style="4" hidden="1" customWidth="1"/>
    <col min="13856" max="13856" width="11.77734375" style="4" customWidth="1"/>
    <col min="13857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7" width="16.77734375" style="4" customWidth="1"/>
    <col min="14108" max="14108" width="14.33203125" style="4" customWidth="1"/>
    <col min="14109" max="14109" width="13.21875" style="4" customWidth="1"/>
    <col min="14110" max="14110" width="12.77734375" style="4" customWidth="1"/>
    <col min="14111" max="14111" width="0" style="4" hidden="1" customWidth="1"/>
    <col min="14112" max="14112" width="11.77734375" style="4" customWidth="1"/>
    <col min="14113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3" width="16.77734375" style="4" customWidth="1"/>
    <col min="14364" max="14364" width="14.33203125" style="4" customWidth="1"/>
    <col min="14365" max="14365" width="13.21875" style="4" customWidth="1"/>
    <col min="14366" max="14366" width="12.77734375" style="4" customWidth="1"/>
    <col min="14367" max="14367" width="0" style="4" hidden="1" customWidth="1"/>
    <col min="14368" max="14368" width="11.77734375" style="4" customWidth="1"/>
    <col min="14369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19" width="16.77734375" style="4" customWidth="1"/>
    <col min="14620" max="14620" width="14.33203125" style="4" customWidth="1"/>
    <col min="14621" max="14621" width="13.21875" style="4" customWidth="1"/>
    <col min="14622" max="14622" width="12.77734375" style="4" customWidth="1"/>
    <col min="14623" max="14623" width="0" style="4" hidden="1" customWidth="1"/>
    <col min="14624" max="14624" width="11.77734375" style="4" customWidth="1"/>
    <col min="14625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5" width="16.77734375" style="4" customWidth="1"/>
    <col min="14876" max="14876" width="14.33203125" style="4" customWidth="1"/>
    <col min="14877" max="14877" width="13.21875" style="4" customWidth="1"/>
    <col min="14878" max="14878" width="12.77734375" style="4" customWidth="1"/>
    <col min="14879" max="14879" width="0" style="4" hidden="1" customWidth="1"/>
    <col min="14880" max="14880" width="11.77734375" style="4" customWidth="1"/>
    <col min="14881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1" width="16.77734375" style="4" customWidth="1"/>
    <col min="15132" max="15132" width="14.33203125" style="4" customWidth="1"/>
    <col min="15133" max="15133" width="13.21875" style="4" customWidth="1"/>
    <col min="15134" max="15134" width="12.77734375" style="4" customWidth="1"/>
    <col min="15135" max="15135" width="0" style="4" hidden="1" customWidth="1"/>
    <col min="15136" max="15136" width="11.77734375" style="4" customWidth="1"/>
    <col min="15137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7" width="16.77734375" style="4" customWidth="1"/>
    <col min="15388" max="15388" width="14.33203125" style="4" customWidth="1"/>
    <col min="15389" max="15389" width="13.21875" style="4" customWidth="1"/>
    <col min="15390" max="15390" width="12.77734375" style="4" customWidth="1"/>
    <col min="15391" max="15391" width="0" style="4" hidden="1" customWidth="1"/>
    <col min="15392" max="15392" width="11.77734375" style="4" customWidth="1"/>
    <col min="15393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3" width="16.77734375" style="4" customWidth="1"/>
    <col min="15644" max="15644" width="14.33203125" style="4" customWidth="1"/>
    <col min="15645" max="15645" width="13.21875" style="4" customWidth="1"/>
    <col min="15646" max="15646" width="12.77734375" style="4" customWidth="1"/>
    <col min="15647" max="15647" width="0" style="4" hidden="1" customWidth="1"/>
    <col min="15648" max="15648" width="11.77734375" style="4" customWidth="1"/>
    <col min="15649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899" width="16.77734375" style="4" customWidth="1"/>
    <col min="15900" max="15900" width="14.33203125" style="4" customWidth="1"/>
    <col min="15901" max="15901" width="13.21875" style="4" customWidth="1"/>
    <col min="15902" max="15902" width="12.77734375" style="4" customWidth="1"/>
    <col min="15903" max="15903" width="0" style="4" hidden="1" customWidth="1"/>
    <col min="15904" max="15904" width="11.77734375" style="4" customWidth="1"/>
    <col min="15905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5" width="16.77734375" style="4" customWidth="1"/>
    <col min="16156" max="16156" width="14.33203125" style="4" customWidth="1"/>
    <col min="16157" max="16157" width="13.21875" style="4" customWidth="1"/>
    <col min="16158" max="16158" width="12.77734375" style="4" customWidth="1"/>
    <col min="16159" max="16159" width="0" style="4" hidden="1" customWidth="1"/>
    <col min="16160" max="16160" width="11.77734375" style="4" customWidth="1"/>
    <col min="16161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251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177</v>
      </c>
      <c r="AB4" s="10"/>
    </row>
    <row r="5" spans="1:33" s="12" customFormat="1" ht="18" thickBot="1" x14ac:dyDescent="0.45">
      <c r="B5" s="13"/>
      <c r="C5" s="14"/>
      <c r="D5" s="12" t="s">
        <v>252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74" t="s">
        <v>89</v>
      </c>
      <c r="C10" s="28">
        <v>100</v>
      </c>
      <c r="D10" s="33">
        <v>5332735.9000000004</v>
      </c>
      <c r="E10" s="33">
        <v>5307604.9000000004</v>
      </c>
      <c r="F10" s="33">
        <v>1492272.8</v>
      </c>
      <c r="G10" s="33">
        <v>934189</v>
      </c>
      <c r="H10" s="33">
        <v>146875.4</v>
      </c>
      <c r="I10" s="33">
        <v>4092283.3</v>
      </c>
      <c r="J10" s="33">
        <v>5375555</v>
      </c>
      <c r="K10" s="33">
        <v>-1283315.8999999999</v>
      </c>
      <c r="L10" s="33">
        <v>0</v>
      </c>
      <c r="M10" s="33">
        <v>1729045.6</v>
      </c>
      <c r="N10" s="33">
        <v>0</v>
      </c>
      <c r="O10" s="33">
        <v>1729045.6</v>
      </c>
      <c r="P10" s="33">
        <v>1003679.8</v>
      </c>
      <c r="Q10" s="33">
        <v>14216.7</v>
      </c>
      <c r="R10" s="33">
        <v>79519.199999999997</v>
      </c>
      <c r="S10" s="33">
        <v>108779.8</v>
      </c>
      <c r="T10" s="33">
        <v>6825008.7000000002</v>
      </c>
      <c r="U10" s="33">
        <v>3105597.1</v>
      </c>
      <c r="V10" s="29">
        <v>-141451.9</v>
      </c>
      <c r="W10" s="33">
        <v>635</v>
      </c>
      <c r="X10" s="29">
        <v>3546859.1</v>
      </c>
      <c r="Y10" s="29">
        <v>3105597.1</v>
      </c>
      <c r="Z10" s="29">
        <v>3688310.9999999995</v>
      </c>
      <c r="AA10" s="29">
        <v>3519820.5999999996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74" t="s">
        <v>90</v>
      </c>
      <c r="C11" s="28">
        <v>100</v>
      </c>
      <c r="D11" s="33">
        <v>74510.899999999994</v>
      </c>
      <c r="E11" s="33">
        <v>74510.899999999994</v>
      </c>
      <c r="F11" s="33">
        <v>19495.5</v>
      </c>
      <c r="G11" s="33">
        <v>186.2</v>
      </c>
      <c r="H11" s="33">
        <v>10679.9</v>
      </c>
      <c r="I11" s="33">
        <v>89280.7</v>
      </c>
      <c r="J11" s="33">
        <v>89070</v>
      </c>
      <c r="K11" s="33">
        <v>210.7</v>
      </c>
      <c r="L11" s="33">
        <v>0</v>
      </c>
      <c r="M11" s="33">
        <v>3730.2</v>
      </c>
      <c r="N11" s="33">
        <v>0</v>
      </c>
      <c r="O11" s="33">
        <v>3730.2</v>
      </c>
      <c r="P11" s="33">
        <v>995.5</v>
      </c>
      <c r="Q11" s="33">
        <v>865.7</v>
      </c>
      <c r="R11" s="33">
        <v>128.5</v>
      </c>
      <c r="S11" s="33">
        <v>0</v>
      </c>
      <c r="T11" s="33">
        <v>94006.399999999994</v>
      </c>
      <c r="U11" s="33">
        <v>126259.3</v>
      </c>
      <c r="V11" s="29">
        <v>1.3</v>
      </c>
      <c r="W11" s="33">
        <v>40</v>
      </c>
      <c r="X11" s="29">
        <v>126259.3</v>
      </c>
      <c r="Y11" s="29">
        <v>126259.3</v>
      </c>
      <c r="Z11" s="29">
        <v>126257.7</v>
      </c>
      <c r="AA11" s="29">
        <v>126257.7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74" t="s">
        <v>91</v>
      </c>
      <c r="C12" s="28">
        <v>100</v>
      </c>
      <c r="D12" s="33">
        <v>72981</v>
      </c>
      <c r="E12" s="33">
        <v>72773</v>
      </c>
      <c r="F12" s="33">
        <v>51219</v>
      </c>
      <c r="G12" s="33">
        <v>11256</v>
      </c>
      <c r="H12" s="33">
        <v>5556</v>
      </c>
      <c r="I12" s="33">
        <v>77940</v>
      </c>
      <c r="J12" s="33">
        <v>33060</v>
      </c>
      <c r="K12" s="33">
        <v>6434</v>
      </c>
      <c r="L12" s="33">
        <v>0</v>
      </c>
      <c r="M12" s="33">
        <v>13524</v>
      </c>
      <c r="N12" s="33">
        <v>0</v>
      </c>
      <c r="O12" s="33">
        <v>3935</v>
      </c>
      <c r="P12" s="33">
        <v>32736</v>
      </c>
      <c r="Q12" s="33">
        <v>1983</v>
      </c>
      <c r="R12" s="33">
        <v>323</v>
      </c>
      <c r="S12" s="33">
        <v>0</v>
      </c>
      <c r="T12" s="33">
        <v>124200</v>
      </c>
      <c r="U12" s="33">
        <v>546476.80000000005</v>
      </c>
      <c r="V12" s="29">
        <v>1351</v>
      </c>
      <c r="W12" s="33">
        <v>121</v>
      </c>
      <c r="X12" s="29">
        <v>546476.80000000005</v>
      </c>
      <c r="Y12" s="29">
        <v>546476.80000000005</v>
      </c>
      <c r="Z12" s="29">
        <v>544829.30000000005</v>
      </c>
      <c r="AA12" s="29">
        <v>544829.30000000005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74" t="s">
        <v>92</v>
      </c>
      <c r="C13" s="28">
        <v>100</v>
      </c>
      <c r="D13" s="33">
        <v>144078</v>
      </c>
      <c r="E13" s="33">
        <v>144078</v>
      </c>
      <c r="F13" s="33">
        <v>62378</v>
      </c>
      <c r="G13" s="33">
        <v>2567</v>
      </c>
      <c r="H13" s="33">
        <v>18330</v>
      </c>
      <c r="I13" s="33">
        <v>178209</v>
      </c>
      <c r="J13" s="33">
        <v>43000</v>
      </c>
      <c r="K13" s="33">
        <v>10071</v>
      </c>
      <c r="L13" s="33">
        <v>0</v>
      </c>
      <c r="M13" s="33">
        <v>0</v>
      </c>
      <c r="N13" s="33">
        <v>0</v>
      </c>
      <c r="O13" s="33">
        <v>0</v>
      </c>
      <c r="P13" s="33">
        <v>28247</v>
      </c>
      <c r="Q13" s="33">
        <v>1125</v>
      </c>
      <c r="R13" s="33">
        <v>410</v>
      </c>
      <c r="S13" s="33">
        <v>2561</v>
      </c>
      <c r="T13" s="33">
        <v>206456</v>
      </c>
      <c r="U13" s="33">
        <v>343083</v>
      </c>
      <c r="V13" s="29">
        <v>821</v>
      </c>
      <c r="W13" s="33">
        <v>89</v>
      </c>
      <c r="X13" s="29">
        <v>343269</v>
      </c>
      <c r="Y13" s="29">
        <v>343083</v>
      </c>
      <c r="Z13" s="29">
        <v>342267</v>
      </c>
      <c r="AA13" s="29">
        <v>342267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74" t="s">
        <v>93</v>
      </c>
      <c r="C14" s="28">
        <v>100</v>
      </c>
      <c r="D14" s="33">
        <v>17019.599999999999</v>
      </c>
      <c r="E14" s="33">
        <v>17019.599999999999</v>
      </c>
      <c r="F14" s="33">
        <v>34083.199999999997</v>
      </c>
      <c r="G14" s="33">
        <v>11613.4</v>
      </c>
      <c r="H14" s="33">
        <v>10790</v>
      </c>
      <c r="I14" s="33">
        <v>33514.699999999997</v>
      </c>
      <c r="J14" s="33">
        <v>19600</v>
      </c>
      <c r="K14" s="33">
        <v>5129.6000000000004</v>
      </c>
      <c r="L14" s="33">
        <v>0</v>
      </c>
      <c r="M14" s="33">
        <v>999</v>
      </c>
      <c r="N14" s="33">
        <v>0</v>
      </c>
      <c r="O14" s="33">
        <v>0</v>
      </c>
      <c r="P14" s="33">
        <v>16589.099999999999</v>
      </c>
      <c r="Q14" s="33">
        <v>700.7</v>
      </c>
      <c r="R14" s="33">
        <v>1818.7</v>
      </c>
      <c r="S14" s="33">
        <v>9927</v>
      </c>
      <c r="T14" s="33">
        <v>51102.8</v>
      </c>
      <c r="U14" s="33">
        <v>318942</v>
      </c>
      <c r="V14" s="29">
        <v>8285.4</v>
      </c>
      <c r="W14" s="33">
        <v>87</v>
      </c>
      <c r="X14" s="29">
        <v>318942</v>
      </c>
      <c r="Y14" s="29">
        <v>318942</v>
      </c>
      <c r="Z14" s="29">
        <v>308837.8</v>
      </c>
      <c r="AA14" s="29">
        <v>308837.8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74" t="s">
        <v>94</v>
      </c>
      <c r="C15" s="28">
        <v>100</v>
      </c>
      <c r="D15" s="33">
        <v>114152</v>
      </c>
      <c r="E15" s="33">
        <v>113442</v>
      </c>
      <c r="F15" s="33">
        <v>32662.799999999999</v>
      </c>
      <c r="G15" s="33">
        <v>9394.4</v>
      </c>
      <c r="H15" s="33">
        <v>3543.2</v>
      </c>
      <c r="I15" s="33">
        <v>129238.8</v>
      </c>
      <c r="J15" s="33">
        <v>93430</v>
      </c>
      <c r="K15" s="33">
        <v>2630.8</v>
      </c>
      <c r="L15" s="33">
        <v>0</v>
      </c>
      <c r="M15" s="33">
        <v>17070.8</v>
      </c>
      <c r="N15" s="33">
        <v>0</v>
      </c>
      <c r="O15" s="33">
        <v>17070.8</v>
      </c>
      <c r="P15" s="33">
        <v>505.2</v>
      </c>
      <c r="Q15" s="33">
        <v>286.60000000000002</v>
      </c>
      <c r="R15" s="33">
        <v>218.6</v>
      </c>
      <c r="S15" s="33">
        <v>0</v>
      </c>
      <c r="T15" s="33">
        <v>146814.79999999999</v>
      </c>
      <c r="U15" s="33">
        <v>202760.7</v>
      </c>
      <c r="V15" s="29">
        <v>1562.8</v>
      </c>
      <c r="W15" s="33">
        <v>71</v>
      </c>
      <c r="X15" s="29">
        <v>312113.2</v>
      </c>
      <c r="Y15" s="29">
        <v>202760.7</v>
      </c>
      <c r="Z15" s="29">
        <v>310207.3</v>
      </c>
      <c r="AA15" s="29">
        <v>201057.59999999998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74" t="s">
        <v>95</v>
      </c>
      <c r="C16" s="28">
        <v>100</v>
      </c>
      <c r="D16" s="33">
        <v>498856.9</v>
      </c>
      <c r="E16" s="33">
        <v>487502.7</v>
      </c>
      <c r="F16" s="33">
        <v>320393.2</v>
      </c>
      <c r="G16" s="33">
        <v>705.9</v>
      </c>
      <c r="H16" s="33">
        <v>10245.700000000001</v>
      </c>
      <c r="I16" s="33">
        <v>309419.90000000002</v>
      </c>
      <c r="J16" s="33">
        <v>210450</v>
      </c>
      <c r="K16" s="33">
        <v>-30630</v>
      </c>
      <c r="L16" s="33">
        <v>0</v>
      </c>
      <c r="M16" s="33">
        <v>294360.09999999998</v>
      </c>
      <c r="N16" s="33">
        <v>0</v>
      </c>
      <c r="O16" s="33">
        <v>261521.9</v>
      </c>
      <c r="P16" s="33">
        <v>215470.1</v>
      </c>
      <c r="Q16" s="33">
        <v>122952.8</v>
      </c>
      <c r="R16" s="33">
        <v>153</v>
      </c>
      <c r="S16" s="33">
        <v>7823.7</v>
      </c>
      <c r="T16" s="33">
        <v>819250.1</v>
      </c>
      <c r="U16" s="33">
        <v>962561.79999999981</v>
      </c>
      <c r="V16" s="29">
        <v>4353.6000000000004</v>
      </c>
      <c r="W16" s="33">
        <v>237</v>
      </c>
      <c r="X16" s="29">
        <v>962561.79999999981</v>
      </c>
      <c r="Y16" s="29">
        <v>962561.79999999981</v>
      </c>
      <c r="Z16" s="29">
        <v>957691.5</v>
      </c>
      <c r="AA16" s="29">
        <v>957691.5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74" t="s">
        <v>96</v>
      </c>
      <c r="C17" s="28">
        <v>100</v>
      </c>
      <c r="D17" s="33">
        <v>161728</v>
      </c>
      <c r="E17" s="33">
        <v>161728</v>
      </c>
      <c r="F17" s="33">
        <v>42152</v>
      </c>
      <c r="G17" s="33">
        <v>0</v>
      </c>
      <c r="H17" s="33">
        <v>1825</v>
      </c>
      <c r="I17" s="33">
        <v>53658</v>
      </c>
      <c r="J17" s="33">
        <v>40670</v>
      </c>
      <c r="K17" s="33">
        <v>502</v>
      </c>
      <c r="L17" s="33">
        <v>0</v>
      </c>
      <c r="M17" s="33">
        <v>109806</v>
      </c>
      <c r="N17" s="33">
        <v>0</v>
      </c>
      <c r="O17" s="33">
        <v>1098069</v>
      </c>
      <c r="P17" s="33">
        <v>40416</v>
      </c>
      <c r="Q17" s="33">
        <v>6185</v>
      </c>
      <c r="R17" s="33">
        <v>3568</v>
      </c>
      <c r="S17" s="33">
        <v>1123</v>
      </c>
      <c r="T17" s="33">
        <v>203880</v>
      </c>
      <c r="U17" s="33">
        <v>381398</v>
      </c>
      <c r="V17" s="29">
        <v>317</v>
      </c>
      <c r="W17" s="33">
        <v>146</v>
      </c>
      <c r="X17" s="29">
        <v>452337</v>
      </c>
      <c r="Y17" s="29">
        <v>381398</v>
      </c>
      <c r="Z17" s="29">
        <v>451941</v>
      </c>
      <c r="AA17" s="29">
        <v>381182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74" t="s">
        <v>97</v>
      </c>
      <c r="C18" s="28">
        <v>100</v>
      </c>
      <c r="D18" s="33">
        <v>140903</v>
      </c>
      <c r="E18" s="33">
        <v>140903</v>
      </c>
      <c r="F18" s="33">
        <v>60729</v>
      </c>
      <c r="G18" s="33">
        <v>6682</v>
      </c>
      <c r="H18" s="33">
        <v>1731</v>
      </c>
      <c r="I18" s="33">
        <v>125209</v>
      </c>
      <c r="J18" s="33">
        <v>146560</v>
      </c>
      <c r="K18" s="33">
        <v>-21351</v>
      </c>
      <c r="L18" s="33">
        <v>0</v>
      </c>
      <c r="M18" s="33">
        <v>46477</v>
      </c>
      <c r="N18" s="33">
        <v>0</v>
      </c>
      <c r="O18" s="33">
        <v>47477</v>
      </c>
      <c r="P18" s="33">
        <v>29946</v>
      </c>
      <c r="Q18" s="33">
        <v>20053</v>
      </c>
      <c r="R18" s="33">
        <v>9893</v>
      </c>
      <c r="S18" s="33">
        <v>0</v>
      </c>
      <c r="T18" s="33">
        <v>201632</v>
      </c>
      <c r="U18" s="33">
        <v>537927.5</v>
      </c>
      <c r="V18" s="29">
        <v>-28084.2</v>
      </c>
      <c r="W18" s="33">
        <v>198</v>
      </c>
      <c r="X18" s="29">
        <v>559793.5</v>
      </c>
      <c r="Y18" s="29">
        <v>537927.5</v>
      </c>
      <c r="Z18" s="29">
        <v>587877.70000000007</v>
      </c>
      <c r="AA18" s="29">
        <v>587877.70000000007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74" t="s">
        <v>98</v>
      </c>
      <c r="C19" s="28">
        <v>100</v>
      </c>
      <c r="D19" s="33">
        <v>652288</v>
      </c>
      <c r="E19" s="33">
        <v>630808</v>
      </c>
      <c r="F19" s="33">
        <v>168314</v>
      </c>
      <c r="G19" s="33">
        <v>36170</v>
      </c>
      <c r="H19" s="33">
        <v>68934</v>
      </c>
      <c r="I19" s="33">
        <v>188478</v>
      </c>
      <c r="J19" s="33">
        <v>103980</v>
      </c>
      <c r="K19" s="33">
        <v>-178991</v>
      </c>
      <c r="L19" s="33">
        <v>0</v>
      </c>
      <c r="M19" s="33">
        <v>513991</v>
      </c>
      <c r="N19" s="33">
        <v>25000</v>
      </c>
      <c r="O19" s="33">
        <v>0</v>
      </c>
      <c r="P19" s="33">
        <v>118133</v>
      </c>
      <c r="Q19" s="33">
        <v>13393</v>
      </c>
      <c r="R19" s="33">
        <v>11706</v>
      </c>
      <c r="S19" s="33">
        <v>32738</v>
      </c>
      <c r="T19" s="33">
        <v>820602</v>
      </c>
      <c r="U19" s="33">
        <v>772722.98</v>
      </c>
      <c r="V19" s="29">
        <v>18844</v>
      </c>
      <c r="W19" s="33">
        <v>220</v>
      </c>
      <c r="X19" s="29">
        <v>773622.98</v>
      </c>
      <c r="Y19" s="29">
        <v>772722.98</v>
      </c>
      <c r="Z19" s="29">
        <v>749381.7</v>
      </c>
      <c r="AA19" s="29">
        <v>749381.7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74" t="s">
        <v>99</v>
      </c>
      <c r="C20" s="28">
        <v>100</v>
      </c>
      <c r="D20" s="33">
        <v>62880.2</v>
      </c>
      <c r="E20" s="33">
        <v>62880.2</v>
      </c>
      <c r="F20" s="33">
        <v>17937</v>
      </c>
      <c r="G20" s="33">
        <v>1661.4</v>
      </c>
      <c r="H20" s="33">
        <v>143.1</v>
      </c>
      <c r="I20" s="33">
        <v>80817.2</v>
      </c>
      <c r="J20" s="33">
        <v>80780</v>
      </c>
      <c r="K20" s="33">
        <v>37.200000000000003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80817.2</v>
      </c>
      <c r="U20" s="33">
        <v>35830.1</v>
      </c>
      <c r="V20" s="29">
        <v>30.5</v>
      </c>
      <c r="W20" s="33">
        <v>12</v>
      </c>
      <c r="X20" s="29">
        <v>35830.1</v>
      </c>
      <c r="Y20" s="29">
        <v>35830.1</v>
      </c>
      <c r="Z20" s="29">
        <v>35792.899999999994</v>
      </c>
      <c r="AA20" s="29">
        <v>35792.899999999994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74" t="s">
        <v>100</v>
      </c>
      <c r="C21" s="28">
        <v>100</v>
      </c>
      <c r="D21" s="33">
        <v>6298</v>
      </c>
      <c r="E21" s="33">
        <v>6298</v>
      </c>
      <c r="F21" s="33">
        <v>438</v>
      </c>
      <c r="G21" s="33">
        <v>0</v>
      </c>
      <c r="H21" s="33">
        <v>133</v>
      </c>
      <c r="I21" s="33">
        <v>6736</v>
      </c>
      <c r="J21" s="33">
        <v>6603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6736</v>
      </c>
      <c r="U21" s="33">
        <v>15025.2</v>
      </c>
      <c r="V21" s="29">
        <v>0</v>
      </c>
      <c r="W21" s="33">
        <v>7</v>
      </c>
      <c r="X21" s="29">
        <v>15025.2</v>
      </c>
      <c r="Y21" s="29">
        <v>15025.2</v>
      </c>
      <c r="Z21" s="29">
        <v>15025.2</v>
      </c>
      <c r="AA21" s="29">
        <v>15025.2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6" t="s">
        <v>55</v>
      </c>
      <c r="C22" s="28">
        <v>100</v>
      </c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v>0</v>
      </c>
      <c r="W22" s="33">
        <v>0</v>
      </c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6" t="s">
        <v>55</v>
      </c>
      <c r="C23" s="28">
        <v>100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v>0</v>
      </c>
      <c r="W23" s="33">
        <v>0</v>
      </c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v>0</v>
      </c>
      <c r="W24" s="33">
        <v>0</v>
      </c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v>0</v>
      </c>
      <c r="W25" s="33">
        <v>0</v>
      </c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v>0</v>
      </c>
      <c r="W26" s="33">
        <v>0</v>
      </c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v>0</v>
      </c>
      <c r="W27" s="33">
        <v>0</v>
      </c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v>0</v>
      </c>
      <c r="W28" s="33">
        <v>0</v>
      </c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v>0</v>
      </c>
      <c r="W29" s="33">
        <v>0</v>
      </c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v>0</v>
      </c>
      <c r="W30" s="33">
        <v>0</v>
      </c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v>7278431.5000000009</v>
      </c>
      <c r="E31" s="61">
        <v>7219548.3000000007</v>
      </c>
      <c r="F31" s="61">
        <v>2302074.5</v>
      </c>
      <c r="G31" s="61">
        <v>1014425.3</v>
      </c>
      <c r="H31" s="61">
        <v>278786.3</v>
      </c>
      <c r="I31" s="61">
        <v>5364784.6000000006</v>
      </c>
      <c r="J31" s="61">
        <v>6242758</v>
      </c>
      <c r="K31" s="61">
        <v>-1489272.5999999999</v>
      </c>
      <c r="L31" s="61">
        <v>0</v>
      </c>
      <c r="M31" s="61">
        <v>2729003.7</v>
      </c>
      <c r="N31" s="61">
        <v>25000</v>
      </c>
      <c r="O31" s="61">
        <v>3160849.5</v>
      </c>
      <c r="P31" s="61">
        <v>1486717.7000000002</v>
      </c>
      <c r="Q31" s="61">
        <v>181761.5</v>
      </c>
      <c r="R31" s="61">
        <v>107738</v>
      </c>
      <c r="S31" s="61">
        <v>162952.5</v>
      </c>
      <c r="T31" s="61">
        <v>9580506</v>
      </c>
      <c r="U31" s="46">
        <v>7348584.4799999995</v>
      </c>
      <c r="V31" s="47">
        <v>-133969.5</v>
      </c>
      <c r="W31" s="61">
        <v>1863</v>
      </c>
      <c r="X31" s="47">
        <v>7993089.9799999995</v>
      </c>
      <c r="Y31" s="47">
        <v>7348584.4799999995</v>
      </c>
      <c r="Z31" s="47">
        <v>8118420.1000000006</v>
      </c>
      <c r="AA31" s="48">
        <v>7770021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T38" s="57"/>
      <c r="U38" s="58"/>
      <c r="V38" s="59"/>
      <c r="W38" s="57"/>
      <c r="X38" s="57"/>
      <c r="Z38" s="31"/>
    </row>
    <row r="39" spans="2:27" x14ac:dyDescent="0.4">
      <c r="T39" s="57"/>
      <c r="U39" s="58"/>
      <c r="V39" s="59"/>
      <c r="W39" s="57"/>
      <c r="X39" s="57"/>
    </row>
    <row r="40" spans="2:27" x14ac:dyDescent="0.4">
      <c r="T40" s="57"/>
      <c r="U40" s="58"/>
      <c r="V40" s="59"/>
      <c r="W40" s="57"/>
      <c r="X40" s="57"/>
    </row>
    <row r="41" spans="2:27" x14ac:dyDescent="0.4">
      <c r="T41" s="57"/>
      <c r="U41" s="58"/>
      <c r="V41" s="60"/>
      <c r="W41" s="57"/>
      <c r="X41" s="57"/>
    </row>
    <row r="42" spans="2:27" x14ac:dyDescent="0.4">
      <c r="T42" s="57"/>
      <c r="U42" s="58"/>
      <c r="V42" s="57"/>
      <c r="W42" s="57"/>
      <c r="X42" s="57"/>
    </row>
  </sheetData>
  <mergeCells count="35">
    <mergeCell ref="Q7:Q8"/>
    <mergeCell ref="R7:R8"/>
    <mergeCell ref="S7:S8"/>
    <mergeCell ref="T1:Y1"/>
    <mergeCell ref="A2:Y2"/>
    <mergeCell ref="A3:Y3"/>
    <mergeCell ref="A4:Y4"/>
    <mergeCell ref="A6:A7"/>
    <mergeCell ref="B6:B7"/>
    <mergeCell ref="G6:H6"/>
    <mergeCell ref="J6:L6"/>
    <mergeCell ref="N6:O6"/>
    <mergeCell ref="Q6:S6"/>
    <mergeCell ref="G7:G8"/>
    <mergeCell ref="H7:H8"/>
    <mergeCell ref="J7:J8"/>
    <mergeCell ref="K7:K8"/>
    <mergeCell ref="L7:L8"/>
    <mergeCell ref="N7:N8"/>
    <mergeCell ref="P6:P8"/>
    <mergeCell ref="M6:M8"/>
    <mergeCell ref="F6:F8"/>
    <mergeCell ref="C6:C8"/>
    <mergeCell ref="D6:D8"/>
    <mergeCell ref="O7:O8"/>
    <mergeCell ref="V6:V8"/>
    <mergeCell ref="Y6:Y8"/>
    <mergeCell ref="W6:W8"/>
    <mergeCell ref="AA6:AA8"/>
    <mergeCell ref="T6:T8"/>
    <mergeCell ref="U6:U8"/>
    <mergeCell ref="Z6:Z8"/>
    <mergeCell ref="X6:X8"/>
    <mergeCell ref="I6:I8"/>
    <mergeCell ref="E6:E8"/>
  </mergeCells>
  <pageMargins left="0.7" right="0.7" top="0.75" bottom="0.75" header="0.3" footer="0.3"/>
  <pageSetup paperSize="9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2"/>
  <sheetViews>
    <sheetView topLeftCell="A7" workbookViewId="0">
      <selection activeCell="AB16" sqref="AB16:AF16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53" t="s">
        <v>108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8"/>
      <c r="AA4" s="9" t="s">
        <v>178</v>
      </c>
      <c r="AB4" s="10"/>
    </row>
    <row r="5" spans="1:33" s="12" customFormat="1" ht="18" thickBot="1" x14ac:dyDescent="0.45">
      <c r="B5" s="13"/>
      <c r="C5" s="65" t="s">
        <v>206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70" t="s">
        <v>109</v>
      </c>
      <c r="C10" s="28">
        <v>100</v>
      </c>
      <c r="D10" s="33">
        <v>658306</v>
      </c>
      <c r="E10" s="33">
        <v>658306</v>
      </c>
      <c r="F10" s="33">
        <v>272492</v>
      </c>
      <c r="G10" s="33">
        <v>80441</v>
      </c>
      <c r="H10" s="33">
        <v>112223</v>
      </c>
      <c r="I10" s="33">
        <v>330926</v>
      </c>
      <c r="J10" s="33">
        <v>134210</v>
      </c>
      <c r="K10" s="33">
        <v>196802</v>
      </c>
      <c r="L10" s="33">
        <v>0</v>
      </c>
      <c r="M10" s="33">
        <v>509094</v>
      </c>
      <c r="N10" s="33">
        <v>0</v>
      </c>
      <c r="O10" s="33">
        <v>363144</v>
      </c>
      <c r="P10" s="33">
        <v>90779</v>
      </c>
      <c r="Q10" s="33">
        <v>29148</v>
      </c>
      <c r="R10" s="33">
        <v>22327</v>
      </c>
      <c r="S10" s="33">
        <v>11175</v>
      </c>
      <c r="T10" s="33">
        <v>930798</v>
      </c>
      <c r="U10" s="33">
        <v>1278725</v>
      </c>
      <c r="V10" s="29">
        <v>55579</v>
      </c>
      <c r="W10" s="33">
        <v>359</v>
      </c>
      <c r="X10" s="29">
        <v>1500433</v>
      </c>
      <c r="Y10" s="29">
        <v>1274225</v>
      </c>
      <c r="Z10" s="29">
        <v>1439454</v>
      </c>
      <c r="AA10" s="29">
        <v>1439454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70" t="s">
        <v>110</v>
      </c>
      <c r="C11" s="28">
        <v>100</v>
      </c>
      <c r="D11" s="33">
        <v>278778.8</v>
      </c>
      <c r="E11" s="33">
        <v>240109.7</v>
      </c>
      <c r="F11" s="33">
        <v>29287.69</v>
      </c>
      <c r="G11" s="33">
        <v>2112</v>
      </c>
      <c r="H11" s="33">
        <v>10588.4</v>
      </c>
      <c r="I11" s="33">
        <v>179647.8</v>
      </c>
      <c r="J11" s="33">
        <v>162920</v>
      </c>
      <c r="K11" s="33">
        <v>-25526</v>
      </c>
      <c r="L11" s="33">
        <v>0</v>
      </c>
      <c r="M11" s="33">
        <v>88801.600000000006</v>
      </c>
      <c r="N11" s="33">
        <v>0</v>
      </c>
      <c r="O11" s="33">
        <v>88801.600000000006</v>
      </c>
      <c r="P11" s="33">
        <v>39617</v>
      </c>
      <c r="Q11" s="33">
        <v>27509</v>
      </c>
      <c r="R11" s="33">
        <v>5278.9</v>
      </c>
      <c r="S11" s="33">
        <v>6747.1</v>
      </c>
      <c r="T11" s="33">
        <v>308066.40000000002</v>
      </c>
      <c r="U11" s="33">
        <v>294761.40000000002</v>
      </c>
      <c r="V11" s="29">
        <v>134</v>
      </c>
      <c r="W11" s="33">
        <v>119</v>
      </c>
      <c r="X11" s="29">
        <v>306716.10000000003</v>
      </c>
      <c r="Y11" s="29">
        <v>294580.40000000002</v>
      </c>
      <c r="Z11" s="29">
        <v>306525.40000000002</v>
      </c>
      <c r="AA11" s="29">
        <v>305191.10000000003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70" t="s">
        <v>111</v>
      </c>
      <c r="C12" s="28">
        <v>100</v>
      </c>
      <c r="D12" s="33">
        <v>2983052.6</v>
      </c>
      <c r="E12" s="33">
        <v>2982984.2</v>
      </c>
      <c r="F12" s="33">
        <v>170594.9</v>
      </c>
      <c r="G12" s="33">
        <v>65809.3</v>
      </c>
      <c r="H12" s="33">
        <v>26477.599999999999</v>
      </c>
      <c r="I12" s="33">
        <v>1377756.3</v>
      </c>
      <c r="J12" s="33">
        <v>140705</v>
      </c>
      <c r="K12" s="33">
        <v>1237051.3</v>
      </c>
      <c r="L12" s="33">
        <v>0</v>
      </c>
      <c r="M12" s="33">
        <v>1562349.4</v>
      </c>
      <c r="N12" s="33">
        <v>0</v>
      </c>
      <c r="O12" s="33">
        <v>1248388.1000000001</v>
      </c>
      <c r="P12" s="33">
        <v>213541.8</v>
      </c>
      <c r="Q12" s="33">
        <v>20641.599999999999</v>
      </c>
      <c r="R12" s="33">
        <v>52946.5</v>
      </c>
      <c r="S12" s="33">
        <v>25684.6</v>
      </c>
      <c r="T12" s="33">
        <v>3153647.5</v>
      </c>
      <c r="U12" s="33">
        <v>1239997</v>
      </c>
      <c r="V12" s="29">
        <v>13012</v>
      </c>
      <c r="W12" s="33">
        <v>426</v>
      </c>
      <c r="X12" s="29">
        <v>1465840.7999999998</v>
      </c>
      <c r="Y12" s="29">
        <v>1239997.3999999999</v>
      </c>
      <c r="Z12" s="29">
        <v>1449972.8</v>
      </c>
      <c r="AA12" s="29">
        <v>1449972.8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70" t="s">
        <v>112</v>
      </c>
      <c r="C13" s="28">
        <v>100</v>
      </c>
      <c r="D13" s="33">
        <v>468890</v>
      </c>
      <c r="E13" s="33">
        <v>46889</v>
      </c>
      <c r="F13" s="33">
        <v>102640</v>
      </c>
      <c r="G13" s="33">
        <v>32021</v>
      </c>
      <c r="H13" s="33">
        <v>30452</v>
      </c>
      <c r="I13" s="33">
        <v>181545</v>
      </c>
      <c r="J13" s="33">
        <v>109830</v>
      </c>
      <c r="K13" s="33">
        <v>49599</v>
      </c>
      <c r="L13" s="33">
        <v>3465</v>
      </c>
      <c r="M13" s="33">
        <v>286103</v>
      </c>
      <c r="N13" s="33">
        <v>0</v>
      </c>
      <c r="O13" s="33">
        <v>286103</v>
      </c>
      <c r="P13" s="33">
        <v>103882</v>
      </c>
      <c r="Q13" s="33">
        <v>5530</v>
      </c>
      <c r="R13" s="33">
        <v>4174</v>
      </c>
      <c r="S13" s="33">
        <v>4547</v>
      </c>
      <c r="T13" s="33">
        <v>571530</v>
      </c>
      <c r="U13" s="33">
        <v>607564</v>
      </c>
      <c r="V13" s="29">
        <v>53128</v>
      </c>
      <c r="W13" s="33">
        <v>179</v>
      </c>
      <c r="X13" s="29">
        <v>745098</v>
      </c>
      <c r="Y13" s="29">
        <v>591570</v>
      </c>
      <c r="Z13" s="29">
        <v>690669</v>
      </c>
      <c r="AA13" s="29">
        <v>552448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70" t="s">
        <v>113</v>
      </c>
      <c r="C14" s="28">
        <v>100</v>
      </c>
      <c r="D14" s="33">
        <v>401533</v>
      </c>
      <c r="E14" s="33">
        <v>401070</v>
      </c>
      <c r="F14" s="33">
        <v>64218</v>
      </c>
      <c r="G14" s="33">
        <v>12413</v>
      </c>
      <c r="H14" s="33">
        <v>20623</v>
      </c>
      <c r="I14" s="33">
        <v>270175</v>
      </c>
      <c r="J14" s="33">
        <v>246692</v>
      </c>
      <c r="K14" s="33">
        <v>8716</v>
      </c>
      <c r="L14" s="33">
        <v>0</v>
      </c>
      <c r="M14" s="33">
        <v>153828</v>
      </c>
      <c r="N14" s="33">
        <v>7540</v>
      </c>
      <c r="O14" s="33">
        <v>146288</v>
      </c>
      <c r="P14" s="33">
        <v>41748</v>
      </c>
      <c r="Q14" s="33">
        <v>9090</v>
      </c>
      <c r="R14" s="33">
        <v>5150</v>
      </c>
      <c r="S14" s="33">
        <v>10115</v>
      </c>
      <c r="T14" s="33">
        <v>465751</v>
      </c>
      <c r="U14" s="33">
        <v>490170</v>
      </c>
      <c r="V14" s="29">
        <v>19089</v>
      </c>
      <c r="W14" s="33">
        <v>196</v>
      </c>
      <c r="X14" s="29">
        <v>592761</v>
      </c>
      <c r="Y14" s="29">
        <v>490170</v>
      </c>
      <c r="Z14" s="29">
        <v>573672</v>
      </c>
      <c r="AA14" s="29">
        <v>438331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70" t="s">
        <v>114</v>
      </c>
      <c r="C15" s="28">
        <v>100</v>
      </c>
      <c r="D15" s="33">
        <v>48107</v>
      </c>
      <c r="E15" s="33">
        <v>48107</v>
      </c>
      <c r="F15" s="33">
        <v>33131</v>
      </c>
      <c r="G15" s="33">
        <v>7386</v>
      </c>
      <c r="H15" s="33">
        <v>13561</v>
      </c>
      <c r="I15" s="33">
        <v>29180</v>
      </c>
      <c r="J15" s="33">
        <v>21385</v>
      </c>
      <c r="K15" s="33">
        <v>49</v>
      </c>
      <c r="L15" s="33">
        <v>274</v>
      </c>
      <c r="M15" s="33">
        <v>21894</v>
      </c>
      <c r="N15" s="33">
        <v>0</v>
      </c>
      <c r="O15" s="33">
        <v>10605</v>
      </c>
      <c r="P15" s="33">
        <v>30164</v>
      </c>
      <c r="Q15" s="33">
        <v>582</v>
      </c>
      <c r="R15" s="33">
        <v>4980</v>
      </c>
      <c r="S15" s="33">
        <v>13947</v>
      </c>
      <c r="T15" s="33">
        <v>81238</v>
      </c>
      <c r="U15" s="33">
        <v>159789.70000000001</v>
      </c>
      <c r="V15" s="29">
        <v>356.6</v>
      </c>
      <c r="W15" s="33">
        <v>73</v>
      </c>
      <c r="X15" s="29">
        <v>223096.09999999998</v>
      </c>
      <c r="Y15" s="29">
        <v>159715.9</v>
      </c>
      <c r="Z15" s="29">
        <v>222251.69999999995</v>
      </c>
      <c r="AA15" s="29">
        <v>157879.89999999997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70" t="s">
        <v>115</v>
      </c>
      <c r="C16" s="28">
        <v>100</v>
      </c>
      <c r="D16" s="33">
        <v>15291</v>
      </c>
      <c r="E16" s="33">
        <v>15291</v>
      </c>
      <c r="F16" s="33">
        <v>4777.2</v>
      </c>
      <c r="G16" s="33">
        <v>1663.6</v>
      </c>
      <c r="H16" s="33">
        <v>1.5</v>
      </c>
      <c r="I16" s="33">
        <v>134.30000000000001</v>
      </c>
      <c r="J16" s="33">
        <v>115</v>
      </c>
      <c r="K16" s="33">
        <v>19.3</v>
      </c>
      <c r="L16" s="33">
        <v>0</v>
      </c>
      <c r="M16" s="33">
        <v>15267</v>
      </c>
      <c r="N16" s="33">
        <v>0</v>
      </c>
      <c r="O16" s="33">
        <v>15267</v>
      </c>
      <c r="P16" s="33">
        <v>4666.8999999999996</v>
      </c>
      <c r="Q16" s="33">
        <v>433.3</v>
      </c>
      <c r="R16" s="33">
        <v>302.60000000000002</v>
      </c>
      <c r="S16" s="33">
        <v>865.6</v>
      </c>
      <c r="T16" s="33">
        <v>20068.2</v>
      </c>
      <c r="U16" s="33">
        <v>14189.5</v>
      </c>
      <c r="V16" s="29">
        <v>21.8</v>
      </c>
      <c r="W16" s="33">
        <v>5</v>
      </c>
      <c r="X16" s="29">
        <v>14189.5</v>
      </c>
      <c r="Y16" s="29">
        <v>14189.5</v>
      </c>
      <c r="Z16" s="29">
        <v>14162.9</v>
      </c>
      <c r="AA16" s="29">
        <v>14162.9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29">
        <v>0</v>
      </c>
      <c r="W17" s="33">
        <v>0</v>
      </c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29">
        <v>0</v>
      </c>
      <c r="W18" s="33">
        <v>0</v>
      </c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29">
        <v>0</v>
      </c>
      <c r="W19" s="33">
        <v>0</v>
      </c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29">
        <v>0</v>
      </c>
      <c r="W20" s="33">
        <v>0</v>
      </c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29">
        <v>0</v>
      </c>
      <c r="W21" s="33">
        <v>0</v>
      </c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v>0</v>
      </c>
      <c r="W22" s="33">
        <v>0</v>
      </c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v>0</v>
      </c>
      <c r="W23" s="33">
        <v>0</v>
      </c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v>0</v>
      </c>
      <c r="W24" s="33">
        <v>0</v>
      </c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v>0</v>
      </c>
      <c r="W25" s="33">
        <v>0</v>
      </c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v>0</v>
      </c>
      <c r="W26" s="33">
        <v>0</v>
      </c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v>0</v>
      </c>
      <c r="W27" s="33">
        <v>0</v>
      </c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v>0</v>
      </c>
      <c r="W28" s="33">
        <v>0</v>
      </c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v>0</v>
      </c>
      <c r="W29" s="33">
        <v>0</v>
      </c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v>0</v>
      </c>
      <c r="W30" s="33">
        <v>0</v>
      </c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v>4853958.4000000004</v>
      </c>
      <c r="E31" s="61">
        <v>4392756.9000000004</v>
      </c>
      <c r="F31" s="61">
        <v>677140.78999999992</v>
      </c>
      <c r="G31" s="61">
        <v>201845.9</v>
      </c>
      <c r="H31" s="61">
        <v>213926.5</v>
      </c>
      <c r="I31" s="61">
        <v>2369364.4</v>
      </c>
      <c r="J31" s="61">
        <v>815857</v>
      </c>
      <c r="K31" s="61">
        <v>1466710.6</v>
      </c>
      <c r="L31" s="61">
        <v>3739</v>
      </c>
      <c r="M31" s="61">
        <v>2637337</v>
      </c>
      <c r="N31" s="61">
        <v>7540</v>
      </c>
      <c r="O31" s="61">
        <v>2158596.7000000002</v>
      </c>
      <c r="P31" s="61">
        <v>524398.69999999995</v>
      </c>
      <c r="Q31" s="61">
        <v>92933.900000000009</v>
      </c>
      <c r="R31" s="61">
        <v>95159</v>
      </c>
      <c r="S31" s="61">
        <v>73081.3</v>
      </c>
      <c r="T31" s="61">
        <v>5531099.1000000006</v>
      </c>
      <c r="U31" s="46">
        <v>4085196.6</v>
      </c>
      <c r="V31" s="47">
        <v>141320.4</v>
      </c>
      <c r="W31" s="61">
        <v>1357</v>
      </c>
      <c r="X31" s="47">
        <v>4848134.5</v>
      </c>
      <c r="Y31" s="47">
        <v>4064448.1999999997</v>
      </c>
      <c r="Z31" s="47">
        <v>4696707.8000000007</v>
      </c>
      <c r="AA31" s="48">
        <v>4357439.7000000011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39" spans="2:27" x14ac:dyDescent="0.4">
      <c r="T39" s="57"/>
      <c r="U39" s="58"/>
      <c r="V39" s="59"/>
      <c r="W39" s="57"/>
      <c r="X39" s="57"/>
    </row>
    <row r="40" spans="2:27" x14ac:dyDescent="0.4">
      <c r="T40" s="57"/>
      <c r="U40" s="58"/>
      <c r="V40" s="59"/>
      <c r="W40" s="57"/>
      <c r="X40" s="57"/>
    </row>
    <row r="41" spans="2:27" x14ac:dyDescent="0.4">
      <c r="T41" s="57"/>
      <c r="U41" s="58"/>
      <c r="V41" s="60"/>
      <c r="W41" s="57"/>
      <c r="X41" s="57"/>
    </row>
    <row r="42" spans="2:27" x14ac:dyDescent="0.4">
      <c r="T42" s="57"/>
      <c r="U42" s="58"/>
      <c r="V42" s="57"/>
      <c r="W42" s="57"/>
      <c r="X42" s="57"/>
    </row>
  </sheetData>
  <mergeCells count="35">
    <mergeCell ref="T1:Y1"/>
    <mergeCell ref="A2:Y2"/>
    <mergeCell ref="A3:Y3"/>
    <mergeCell ref="A4:Y4"/>
    <mergeCell ref="A6:A7"/>
    <mergeCell ref="B6:B7"/>
    <mergeCell ref="G6:H6"/>
    <mergeCell ref="J6:L6"/>
    <mergeCell ref="N6:O6"/>
    <mergeCell ref="Q6:S6"/>
    <mergeCell ref="G7:G8"/>
    <mergeCell ref="H7:H8"/>
    <mergeCell ref="J7:J8"/>
    <mergeCell ref="K7:K8"/>
    <mergeCell ref="L7:L8"/>
    <mergeCell ref="N7:N8"/>
    <mergeCell ref="AA6:AA8"/>
    <mergeCell ref="V6:V8"/>
    <mergeCell ref="U6:U8"/>
    <mergeCell ref="Z6:Z8"/>
    <mergeCell ref="W6:W8"/>
    <mergeCell ref="X6:X8"/>
    <mergeCell ref="Y6:Y8"/>
    <mergeCell ref="T6:T8"/>
    <mergeCell ref="P6:P8"/>
    <mergeCell ref="F6:F8"/>
    <mergeCell ref="E6:E8"/>
    <mergeCell ref="D6:D8"/>
    <mergeCell ref="I6:I8"/>
    <mergeCell ref="M6:M8"/>
    <mergeCell ref="O7:O8"/>
    <mergeCell ref="Q7:Q8"/>
    <mergeCell ref="R7:R8"/>
    <mergeCell ref="S7:S8"/>
    <mergeCell ref="C6:C8"/>
  </mergeCells>
  <pageMargins left="0.7" right="0.7" top="0.75" bottom="0.75" header="0.3" footer="0.3"/>
  <pageSetup paperSize="9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2"/>
  <sheetViews>
    <sheetView topLeftCell="A13" workbookViewId="0">
      <selection activeCell="AC3" sqref="AC3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9" width="16.77734375" style="4" customWidth="1"/>
    <col min="30" max="30" width="14.33203125" style="4" customWidth="1"/>
    <col min="31" max="31" width="13.21875" style="4" customWidth="1"/>
    <col min="32" max="32" width="12.77734375" style="4" customWidth="1"/>
    <col min="33" max="33" width="14.109375" style="4" hidden="1" customWidth="1"/>
    <col min="34" max="34" width="11.77734375" style="4" customWidth="1"/>
    <col min="35" max="16384" width="10" style="4"/>
  </cols>
  <sheetData>
    <row r="1" spans="1:35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  <c r="AB1" s="109"/>
      <c r="AC1" s="109"/>
    </row>
    <row r="2" spans="1:35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  <c r="AB2" s="5"/>
      <c r="AC2" s="5"/>
    </row>
    <row r="3" spans="1:35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  <c r="AB3" s="7"/>
      <c r="AC3" s="7"/>
    </row>
    <row r="4" spans="1:35" s="92" customFormat="1" ht="26.25" customHeight="1" x14ac:dyDescent="0.45">
      <c r="A4" s="153" t="s">
        <v>180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62"/>
      <c r="AA4" s="63" t="s">
        <v>179</v>
      </c>
      <c r="AB4" s="63"/>
      <c r="AC4" s="63"/>
      <c r="AD4" s="91"/>
    </row>
    <row r="5" spans="1:35" s="64" customFormat="1" ht="18" thickBot="1" x14ac:dyDescent="0.45">
      <c r="B5" s="65" t="s">
        <v>253</v>
      </c>
      <c r="C5" s="66"/>
      <c r="U5" s="67"/>
      <c r="AA5" s="68" t="s">
        <v>19</v>
      </c>
      <c r="AB5" s="68"/>
      <c r="AC5" s="68"/>
      <c r="AD5" s="93"/>
    </row>
    <row r="6" spans="1:35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  <c r="AB6" s="320"/>
      <c r="AC6" s="320"/>
    </row>
    <row r="7" spans="1:35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  <c r="AB7" s="321"/>
      <c r="AC7" s="321"/>
    </row>
    <row r="8" spans="1:35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  <c r="AB8" s="321"/>
      <c r="AC8" s="321"/>
    </row>
    <row r="9" spans="1:35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  <c r="AB9" s="322"/>
      <c r="AC9" s="322"/>
    </row>
    <row r="10" spans="1:35" s="26" customFormat="1" ht="57" customHeight="1" x14ac:dyDescent="0.4">
      <c r="A10" s="69" t="s">
        <v>48</v>
      </c>
      <c r="B10" s="70" t="s">
        <v>116</v>
      </c>
      <c r="C10" s="71">
        <v>100</v>
      </c>
      <c r="D10" s="72">
        <v>5728302.5999999996</v>
      </c>
      <c r="E10" s="72">
        <v>5340037.8</v>
      </c>
      <c r="F10" s="72">
        <v>477871.3</v>
      </c>
      <c r="G10" s="72">
        <v>261554.8</v>
      </c>
      <c r="H10" s="72">
        <v>26160.6</v>
      </c>
      <c r="I10" s="72">
        <v>3905705.5</v>
      </c>
      <c r="J10" s="72">
        <v>4411800</v>
      </c>
      <c r="K10" s="72">
        <v>-859165.1</v>
      </c>
      <c r="L10" s="72">
        <v>4467</v>
      </c>
      <c r="M10" s="72">
        <v>1468534.3</v>
      </c>
      <c r="N10" s="72">
        <v>249558</v>
      </c>
      <c r="O10" s="72">
        <v>1078799</v>
      </c>
      <c r="P10" s="72">
        <v>831934.1</v>
      </c>
      <c r="Q10" s="72">
        <v>457088.2</v>
      </c>
      <c r="R10" s="72">
        <v>127556.5</v>
      </c>
      <c r="S10" s="72">
        <v>108624.6</v>
      </c>
      <c r="T10" s="72">
        <v>6206173.9000000004</v>
      </c>
      <c r="U10" s="72">
        <v>2527009.6</v>
      </c>
      <c r="V10" s="29">
        <v>-265171.90000000002</v>
      </c>
      <c r="W10" s="72">
        <v>695</v>
      </c>
      <c r="X10" s="29">
        <v>2835294.9000000004</v>
      </c>
      <c r="Y10" s="29">
        <v>2527009.6</v>
      </c>
      <c r="Z10" s="29">
        <v>3100466.8</v>
      </c>
      <c r="AA10" s="29">
        <v>2798005</v>
      </c>
      <c r="AB10" s="323"/>
      <c r="AC10" s="323"/>
      <c r="AD10" s="30"/>
      <c r="AE10" s="31"/>
      <c r="AF10" s="31"/>
      <c r="AG10" s="31"/>
      <c r="AH10" s="31"/>
      <c r="AI10" s="4"/>
    </row>
    <row r="11" spans="1:35" s="26" customFormat="1" ht="57" customHeight="1" x14ac:dyDescent="0.4">
      <c r="A11" s="69" t="s">
        <v>49</v>
      </c>
      <c r="B11" s="70" t="s">
        <v>254</v>
      </c>
      <c r="C11" s="71">
        <v>100</v>
      </c>
      <c r="D11" s="72">
        <v>811518</v>
      </c>
      <c r="E11" s="72">
        <v>784334</v>
      </c>
      <c r="F11" s="72">
        <v>71703</v>
      </c>
      <c r="G11" s="72">
        <v>22416</v>
      </c>
      <c r="H11" s="72">
        <v>9740</v>
      </c>
      <c r="I11" s="72">
        <v>287652</v>
      </c>
      <c r="J11" s="72">
        <v>288922</v>
      </c>
      <c r="K11" s="72">
        <v>-38563</v>
      </c>
      <c r="L11" s="72">
        <v>0</v>
      </c>
      <c r="M11" s="72">
        <v>528936</v>
      </c>
      <c r="N11" s="72">
        <v>21212</v>
      </c>
      <c r="O11" s="72">
        <v>473116</v>
      </c>
      <c r="P11" s="72">
        <v>66633</v>
      </c>
      <c r="Q11" s="72">
        <v>15705</v>
      </c>
      <c r="R11" s="72">
        <v>9691</v>
      </c>
      <c r="S11" s="72">
        <v>0</v>
      </c>
      <c r="T11" s="72">
        <v>883221</v>
      </c>
      <c r="U11" s="72">
        <v>665274</v>
      </c>
      <c r="V11" s="29">
        <v>-9021</v>
      </c>
      <c r="W11" s="72">
        <v>230</v>
      </c>
      <c r="X11" s="29">
        <v>756513</v>
      </c>
      <c r="Y11" s="29">
        <v>665274</v>
      </c>
      <c r="Z11" s="29">
        <v>765534</v>
      </c>
      <c r="AA11" s="29">
        <v>595870</v>
      </c>
      <c r="AB11" s="323"/>
      <c r="AC11" s="323"/>
      <c r="AD11" s="30"/>
      <c r="AE11" s="31"/>
      <c r="AF11" s="31"/>
      <c r="AG11" s="31"/>
      <c r="AH11" s="31"/>
      <c r="AI11" s="4"/>
    </row>
    <row r="12" spans="1:35" s="26" customFormat="1" ht="57" customHeight="1" x14ac:dyDescent="0.4">
      <c r="A12" s="69" t="s">
        <v>50</v>
      </c>
      <c r="B12" s="70" t="s">
        <v>255</v>
      </c>
      <c r="C12" s="71">
        <v>100</v>
      </c>
      <c r="D12" s="72">
        <v>102847.8</v>
      </c>
      <c r="E12" s="72">
        <v>102847.8</v>
      </c>
      <c r="F12" s="72">
        <v>12209.6</v>
      </c>
      <c r="G12" s="72">
        <v>3309.2</v>
      </c>
      <c r="H12" s="72">
        <v>752.1</v>
      </c>
      <c r="I12" s="72">
        <v>107022.7</v>
      </c>
      <c r="J12" s="72">
        <v>28000</v>
      </c>
      <c r="K12" s="72">
        <v>6245.4</v>
      </c>
      <c r="L12" s="72">
        <v>0</v>
      </c>
      <c r="M12" s="72">
        <v>5045.8999999999996</v>
      </c>
      <c r="N12" s="72">
        <v>0</v>
      </c>
      <c r="O12" s="72">
        <v>5045.8999999999996</v>
      </c>
      <c r="P12" s="72">
        <v>2988.8</v>
      </c>
      <c r="Q12" s="72">
        <v>375</v>
      </c>
      <c r="R12" s="72">
        <v>0</v>
      </c>
      <c r="S12" s="72">
        <v>0</v>
      </c>
      <c r="T12" s="72">
        <v>115057.4</v>
      </c>
      <c r="U12" s="72">
        <v>206517.5</v>
      </c>
      <c r="V12" s="29">
        <v>2261</v>
      </c>
      <c r="W12" s="72">
        <v>74</v>
      </c>
      <c r="X12" s="29">
        <v>218007.5</v>
      </c>
      <c r="Y12" s="29">
        <v>206517.5</v>
      </c>
      <c r="Z12" s="29">
        <v>215250.2</v>
      </c>
      <c r="AA12" s="29">
        <v>203760.2</v>
      </c>
      <c r="AB12" s="323"/>
      <c r="AC12" s="323"/>
      <c r="AD12" s="30"/>
      <c r="AE12" s="31"/>
      <c r="AF12" s="31"/>
      <c r="AG12" s="31"/>
      <c r="AH12" s="31"/>
      <c r="AI12" s="4"/>
    </row>
    <row r="13" spans="1:35" s="26" customFormat="1" ht="57" customHeight="1" x14ac:dyDescent="0.4">
      <c r="A13" s="69" t="s">
        <v>51</v>
      </c>
      <c r="B13" s="70" t="s">
        <v>256</v>
      </c>
      <c r="C13" s="71">
        <v>100</v>
      </c>
      <c r="D13" s="72">
        <v>19274</v>
      </c>
      <c r="E13" s="72">
        <v>19274</v>
      </c>
      <c r="F13" s="72">
        <v>17763</v>
      </c>
      <c r="G13" s="72">
        <v>12270</v>
      </c>
      <c r="H13" s="72">
        <v>249</v>
      </c>
      <c r="I13" s="72">
        <v>16572</v>
      </c>
      <c r="J13" s="72">
        <v>5700</v>
      </c>
      <c r="K13" s="72">
        <v>10872</v>
      </c>
      <c r="L13" s="72">
        <v>0</v>
      </c>
      <c r="M13" s="72">
        <v>2786</v>
      </c>
      <c r="N13" s="72">
        <v>2786</v>
      </c>
      <c r="O13" s="72">
        <v>0</v>
      </c>
      <c r="P13" s="72">
        <v>17679</v>
      </c>
      <c r="Q13" s="72">
        <v>13155</v>
      </c>
      <c r="R13" s="72">
        <v>305</v>
      </c>
      <c r="S13" s="72">
        <v>4216</v>
      </c>
      <c r="T13" s="72">
        <v>37037</v>
      </c>
      <c r="U13" s="72">
        <v>124769</v>
      </c>
      <c r="V13" s="29">
        <v>1392.2</v>
      </c>
      <c r="W13" s="72">
        <v>59</v>
      </c>
      <c r="X13" s="29">
        <v>198030</v>
      </c>
      <c r="Y13" s="29">
        <v>124769</v>
      </c>
      <c r="Z13" s="29">
        <v>196332.7</v>
      </c>
      <c r="AA13" s="29">
        <v>196332.7</v>
      </c>
      <c r="AB13" s="323"/>
      <c r="AC13" s="323"/>
      <c r="AD13" s="30"/>
      <c r="AE13" s="31"/>
      <c r="AF13" s="31"/>
      <c r="AG13" s="31"/>
      <c r="AH13" s="31"/>
      <c r="AI13" s="4"/>
    </row>
    <row r="14" spans="1:35" s="26" customFormat="1" ht="57" customHeight="1" x14ac:dyDescent="0.4">
      <c r="A14" s="69" t="s">
        <v>52</v>
      </c>
      <c r="B14" s="70" t="s">
        <v>257</v>
      </c>
      <c r="C14" s="71">
        <v>100</v>
      </c>
      <c r="D14" s="72">
        <v>299940</v>
      </c>
      <c r="E14" s="72">
        <v>190736</v>
      </c>
      <c r="F14" s="72">
        <v>32942</v>
      </c>
      <c r="G14" s="72">
        <v>21399</v>
      </c>
      <c r="H14" s="72">
        <v>183</v>
      </c>
      <c r="I14" s="72">
        <v>242059</v>
      </c>
      <c r="J14" s="72">
        <v>226000</v>
      </c>
      <c r="K14" s="72">
        <v>15676</v>
      </c>
      <c r="L14" s="72">
        <v>383</v>
      </c>
      <c r="M14" s="72">
        <v>45440</v>
      </c>
      <c r="N14" s="72">
        <v>0</v>
      </c>
      <c r="O14" s="72">
        <v>45440</v>
      </c>
      <c r="P14" s="72">
        <v>45383</v>
      </c>
      <c r="Q14" s="72">
        <v>9471</v>
      </c>
      <c r="R14" s="72">
        <v>8795</v>
      </c>
      <c r="S14" s="72">
        <v>9889</v>
      </c>
      <c r="T14" s="72">
        <v>332882</v>
      </c>
      <c r="U14" s="72">
        <v>249033</v>
      </c>
      <c r="V14" s="29">
        <v>238</v>
      </c>
      <c r="W14" s="72">
        <v>122</v>
      </c>
      <c r="X14" s="29">
        <v>341754</v>
      </c>
      <c r="Y14" s="29">
        <v>249033</v>
      </c>
      <c r="Z14" s="29">
        <v>341489</v>
      </c>
      <c r="AA14" s="29">
        <v>322331</v>
      </c>
      <c r="AB14" s="323"/>
      <c r="AC14" s="323"/>
      <c r="AD14" s="30"/>
      <c r="AE14" s="31"/>
      <c r="AF14" s="31"/>
      <c r="AG14" s="31"/>
      <c r="AH14" s="31"/>
      <c r="AI14" s="4"/>
    </row>
    <row r="15" spans="1:35" s="26" customFormat="1" ht="57" customHeight="1" x14ac:dyDescent="0.4">
      <c r="A15" s="69" t="s">
        <v>53</v>
      </c>
      <c r="B15" s="70" t="s">
        <v>258</v>
      </c>
      <c r="C15" s="71">
        <v>100</v>
      </c>
      <c r="D15" s="72">
        <v>205379</v>
      </c>
      <c r="E15" s="72">
        <v>205379</v>
      </c>
      <c r="F15" s="72">
        <v>36513</v>
      </c>
      <c r="G15" s="72">
        <v>13513</v>
      </c>
      <c r="H15" s="72">
        <v>3385</v>
      </c>
      <c r="I15" s="72">
        <v>229927</v>
      </c>
      <c r="J15" s="72">
        <v>5400</v>
      </c>
      <c r="K15" s="72">
        <v>9195</v>
      </c>
      <c r="L15" s="72">
        <v>0</v>
      </c>
      <c r="M15" s="72">
        <v>0</v>
      </c>
      <c r="N15" s="72">
        <v>0</v>
      </c>
      <c r="O15" s="72">
        <v>90902</v>
      </c>
      <c r="P15" s="72">
        <v>11965</v>
      </c>
      <c r="Q15" s="72">
        <v>1074</v>
      </c>
      <c r="R15" s="72">
        <v>1521</v>
      </c>
      <c r="S15" s="72">
        <v>5785</v>
      </c>
      <c r="T15" s="72">
        <v>241892</v>
      </c>
      <c r="U15" s="72">
        <v>179936</v>
      </c>
      <c r="V15" s="29">
        <v>61.5</v>
      </c>
      <c r="W15" s="72">
        <v>91</v>
      </c>
      <c r="X15" s="29">
        <v>270839</v>
      </c>
      <c r="Y15" s="29">
        <v>179936</v>
      </c>
      <c r="Z15" s="29">
        <v>270764</v>
      </c>
      <c r="AA15" s="29">
        <v>179861</v>
      </c>
      <c r="AB15" s="323"/>
      <c r="AC15" s="323"/>
      <c r="AD15" s="30"/>
      <c r="AE15" s="31"/>
      <c r="AF15" s="31"/>
      <c r="AG15" s="31"/>
      <c r="AH15" s="31"/>
      <c r="AI15" s="4"/>
    </row>
    <row r="16" spans="1:35" s="26" customFormat="1" ht="57" customHeight="1" x14ac:dyDescent="0.4">
      <c r="A16" s="69" t="s">
        <v>54</v>
      </c>
      <c r="B16" s="70" t="s">
        <v>259</v>
      </c>
      <c r="C16" s="71">
        <v>100</v>
      </c>
      <c r="D16" s="72">
        <v>96770</v>
      </c>
      <c r="E16" s="72">
        <v>96617.9</v>
      </c>
      <c r="F16" s="72">
        <v>57086.9</v>
      </c>
      <c r="G16" s="72">
        <v>20031.5</v>
      </c>
      <c r="H16" s="72">
        <v>11725.5</v>
      </c>
      <c r="I16" s="72">
        <v>79258.5</v>
      </c>
      <c r="J16" s="72">
        <v>24000</v>
      </c>
      <c r="K16" s="72">
        <v>4476.1000000000004</v>
      </c>
      <c r="L16" s="72">
        <v>0</v>
      </c>
      <c r="M16" s="72">
        <v>34729.9</v>
      </c>
      <c r="N16" s="72">
        <v>0</v>
      </c>
      <c r="O16" s="72">
        <v>34729.9</v>
      </c>
      <c r="P16" s="72">
        <v>39868.5</v>
      </c>
      <c r="Q16" s="72">
        <v>2623.4</v>
      </c>
      <c r="R16" s="72">
        <v>8050.6</v>
      </c>
      <c r="S16" s="72">
        <v>7242.6</v>
      </c>
      <c r="T16" s="72">
        <v>153856.9</v>
      </c>
      <c r="U16" s="72">
        <v>261218</v>
      </c>
      <c r="V16" s="29">
        <v>1035.0999999999999</v>
      </c>
      <c r="W16" s="72">
        <v>96</v>
      </c>
      <c r="X16" s="29">
        <v>405325.6</v>
      </c>
      <c r="Y16" s="29">
        <v>261218</v>
      </c>
      <c r="Z16" s="29">
        <v>404063.3</v>
      </c>
      <c r="AA16" s="29">
        <v>262858.8</v>
      </c>
      <c r="AB16" s="323"/>
      <c r="AC16" s="323"/>
      <c r="AD16" s="30"/>
      <c r="AE16" s="31"/>
      <c r="AF16" s="31"/>
      <c r="AG16" s="31"/>
      <c r="AH16" s="31"/>
      <c r="AI16" s="4"/>
    </row>
    <row r="17" spans="1:35" s="26" customFormat="1" ht="57" customHeight="1" x14ac:dyDescent="0.4">
      <c r="A17" s="69" t="s">
        <v>56</v>
      </c>
      <c r="B17" s="70" t="s">
        <v>181</v>
      </c>
      <c r="C17" s="71">
        <v>100</v>
      </c>
      <c r="D17" s="72">
        <v>71315</v>
      </c>
      <c r="E17" s="72">
        <v>71052</v>
      </c>
      <c r="F17" s="72">
        <v>54730</v>
      </c>
      <c r="G17" s="72">
        <v>23255</v>
      </c>
      <c r="H17" s="72">
        <v>7656</v>
      </c>
      <c r="I17" s="72">
        <v>48034</v>
      </c>
      <c r="J17" s="72">
        <v>38000</v>
      </c>
      <c r="K17" s="72">
        <v>10034</v>
      </c>
      <c r="L17" s="72">
        <v>0</v>
      </c>
      <c r="M17" s="72">
        <v>28854</v>
      </c>
      <c r="N17" s="72">
        <v>0</v>
      </c>
      <c r="O17" s="72">
        <v>28854</v>
      </c>
      <c r="P17" s="72">
        <v>49157</v>
      </c>
      <c r="Q17" s="72">
        <v>6876</v>
      </c>
      <c r="R17" s="72">
        <v>7278</v>
      </c>
      <c r="S17" s="72">
        <v>9256</v>
      </c>
      <c r="T17" s="72">
        <v>126045</v>
      </c>
      <c r="U17" s="72">
        <f>'[13]8'!C15+'[13]8'!C23</f>
        <v>297958.99999999994</v>
      </c>
      <c r="V17" s="29">
        <v>440.49999999997669</v>
      </c>
      <c r="W17" s="72">
        <v>95</v>
      </c>
      <c r="X17" s="29">
        <v>422056.6</v>
      </c>
      <c r="Y17" s="29">
        <v>296983.99999999994</v>
      </c>
      <c r="Z17" s="29">
        <v>421519</v>
      </c>
      <c r="AA17" s="29">
        <v>296595.20000000001</v>
      </c>
      <c r="AB17" s="323"/>
      <c r="AC17" s="323"/>
      <c r="AD17" s="30"/>
      <c r="AE17" s="31"/>
      <c r="AF17" s="31"/>
      <c r="AG17" s="31"/>
      <c r="AH17" s="31"/>
      <c r="AI17" s="4"/>
    </row>
    <row r="18" spans="1:35" ht="57" customHeight="1" x14ac:dyDescent="0.4">
      <c r="A18" s="69" t="s">
        <v>57</v>
      </c>
      <c r="B18" s="70" t="s">
        <v>260</v>
      </c>
      <c r="C18" s="71">
        <v>100</v>
      </c>
      <c r="D18" s="72">
        <v>18169</v>
      </c>
      <c r="E18" s="72">
        <v>18196</v>
      </c>
      <c r="F18" s="72">
        <v>30531</v>
      </c>
      <c r="G18" s="72">
        <v>14620</v>
      </c>
      <c r="H18" s="72">
        <v>2676</v>
      </c>
      <c r="I18" s="72">
        <v>18346</v>
      </c>
      <c r="J18" s="72">
        <v>13480</v>
      </c>
      <c r="K18" s="72">
        <v>4866</v>
      </c>
      <c r="L18" s="72">
        <v>0</v>
      </c>
      <c r="M18" s="72">
        <v>5359</v>
      </c>
      <c r="N18" s="72">
        <v>0</v>
      </c>
      <c r="O18" s="72">
        <v>5359</v>
      </c>
      <c r="P18" s="72">
        <v>24995</v>
      </c>
      <c r="Q18" s="72">
        <v>1867</v>
      </c>
      <c r="R18" s="72">
        <v>4561</v>
      </c>
      <c r="S18" s="72">
        <v>449</v>
      </c>
      <c r="T18" s="72">
        <v>48700</v>
      </c>
      <c r="U18" s="72">
        <v>200026</v>
      </c>
      <c r="V18" s="29">
        <v>2106</v>
      </c>
      <c r="W18" s="72">
        <v>85</v>
      </c>
      <c r="X18" s="29">
        <v>294404</v>
      </c>
      <c r="Y18" s="29">
        <v>200026</v>
      </c>
      <c r="Z18" s="29">
        <v>292095</v>
      </c>
      <c r="AA18" s="29">
        <v>256812</v>
      </c>
      <c r="AB18" s="323"/>
      <c r="AC18" s="323"/>
      <c r="AD18" s="30"/>
      <c r="AE18" s="31"/>
      <c r="AF18" s="31"/>
      <c r="AG18" s="31"/>
      <c r="AH18" s="31"/>
    </row>
    <row r="19" spans="1:35" ht="57" customHeight="1" x14ac:dyDescent="0.4">
      <c r="A19" s="69" t="s">
        <v>58</v>
      </c>
      <c r="B19" s="70" t="s">
        <v>261</v>
      </c>
      <c r="C19" s="71">
        <v>100</v>
      </c>
      <c r="D19" s="72">
        <v>285324</v>
      </c>
      <c r="E19" s="72">
        <v>285324</v>
      </c>
      <c r="F19" s="72">
        <v>29698.799999999999</v>
      </c>
      <c r="G19" s="72">
        <v>11199.5</v>
      </c>
      <c r="H19" s="72">
        <v>10305.4</v>
      </c>
      <c r="I19" s="72">
        <v>103339.2</v>
      </c>
      <c r="J19" s="72">
        <v>97082</v>
      </c>
      <c r="K19" s="72">
        <v>5997.2</v>
      </c>
      <c r="L19" s="72">
        <v>0</v>
      </c>
      <c r="M19" s="72">
        <v>207059</v>
      </c>
      <c r="N19" s="72">
        <v>0</v>
      </c>
      <c r="O19" s="72">
        <v>207059</v>
      </c>
      <c r="P19" s="72">
        <v>4624.6000000000004</v>
      </c>
      <c r="Q19" s="72">
        <v>3611.3</v>
      </c>
      <c r="R19" s="72">
        <v>70</v>
      </c>
      <c r="S19" s="72">
        <v>138.4</v>
      </c>
      <c r="T19" s="72">
        <v>315022.8</v>
      </c>
      <c r="U19" s="72">
        <v>280492.3</v>
      </c>
      <c r="V19" s="29">
        <v>95</v>
      </c>
      <c r="W19" s="72">
        <v>104</v>
      </c>
      <c r="X19" s="29">
        <v>295021.5</v>
      </c>
      <c r="Y19" s="29">
        <v>280492.3</v>
      </c>
      <c r="Z19" s="29">
        <v>294905.59999999998</v>
      </c>
      <c r="AA19" s="29">
        <v>294905.59999999998</v>
      </c>
      <c r="AB19" s="323"/>
      <c r="AC19" s="323"/>
      <c r="AD19" s="30"/>
      <c r="AE19" s="31"/>
      <c r="AF19" s="31"/>
      <c r="AG19" s="31"/>
      <c r="AH19" s="31"/>
    </row>
    <row r="20" spans="1:35" ht="57" customHeight="1" x14ac:dyDescent="0.4">
      <c r="A20" s="73" t="s">
        <v>59</v>
      </c>
      <c r="B20" s="70" t="s">
        <v>262</v>
      </c>
      <c r="C20" s="71">
        <v>100</v>
      </c>
      <c r="D20" s="72">
        <v>107667</v>
      </c>
      <c r="E20" s="72">
        <v>107667</v>
      </c>
      <c r="F20" s="72">
        <v>37133</v>
      </c>
      <c r="G20" s="72">
        <v>16210</v>
      </c>
      <c r="H20" s="72">
        <v>7691</v>
      </c>
      <c r="I20" s="72">
        <v>108239</v>
      </c>
      <c r="J20" s="72">
        <v>42080</v>
      </c>
      <c r="K20" s="72">
        <v>1743</v>
      </c>
      <c r="L20" s="72">
        <v>64416</v>
      </c>
      <c r="M20" s="72">
        <v>20192</v>
      </c>
      <c r="N20" s="72">
        <v>0</v>
      </c>
      <c r="O20" s="72">
        <v>20192</v>
      </c>
      <c r="P20" s="72">
        <v>16369</v>
      </c>
      <c r="Q20" s="72">
        <v>3304</v>
      </c>
      <c r="R20" s="72">
        <v>3509</v>
      </c>
      <c r="S20" s="72">
        <v>9556</v>
      </c>
      <c r="T20" s="72">
        <v>144800</v>
      </c>
      <c r="U20" s="72">
        <v>262465</v>
      </c>
      <c r="V20" s="29">
        <v>3207</v>
      </c>
      <c r="W20" s="72">
        <v>102</v>
      </c>
      <c r="X20" s="29">
        <v>319630</v>
      </c>
      <c r="Y20" s="29">
        <v>262465</v>
      </c>
      <c r="Z20" s="29">
        <v>315751</v>
      </c>
      <c r="AA20" s="29">
        <v>258586</v>
      </c>
      <c r="AB20" s="323"/>
      <c r="AC20" s="323"/>
      <c r="AD20" s="30"/>
      <c r="AE20" s="31"/>
      <c r="AF20" s="31"/>
      <c r="AG20" s="31"/>
      <c r="AH20" s="31"/>
    </row>
    <row r="21" spans="1:35" ht="57" customHeight="1" x14ac:dyDescent="0.4">
      <c r="A21" s="73" t="s">
        <v>60</v>
      </c>
      <c r="B21" s="74" t="s">
        <v>263</v>
      </c>
      <c r="C21" s="71">
        <v>100</v>
      </c>
      <c r="D21" s="72">
        <v>103121.5</v>
      </c>
      <c r="E21" s="72">
        <v>103121.5</v>
      </c>
      <c r="F21" s="72">
        <v>21569.1</v>
      </c>
      <c r="G21" s="72">
        <v>11780.6</v>
      </c>
      <c r="H21" s="72">
        <v>541.29999999999995</v>
      </c>
      <c r="I21" s="72">
        <f>J21+K21</f>
        <v>24031.4</v>
      </c>
      <c r="J21" s="72">
        <v>16760</v>
      </c>
      <c r="K21" s="72">
        <v>7271.4</v>
      </c>
      <c r="L21" s="72">
        <v>0</v>
      </c>
      <c r="M21" s="72">
        <v>85623.7</v>
      </c>
      <c r="N21" s="72">
        <v>0</v>
      </c>
      <c r="O21" s="72">
        <v>85623.7</v>
      </c>
      <c r="P21" s="72">
        <v>15035.5</v>
      </c>
      <c r="Q21" s="72">
        <v>2880.4</v>
      </c>
      <c r="R21" s="72">
        <v>1799.9</v>
      </c>
      <c r="S21" s="72">
        <v>3393.1</v>
      </c>
      <c r="T21" s="72">
        <v>124690.6</v>
      </c>
      <c r="U21" s="72">
        <v>163975.20000000001</v>
      </c>
      <c r="V21" s="29">
        <v>1104.3</v>
      </c>
      <c r="W21" s="72">
        <v>88</v>
      </c>
      <c r="X21" s="29">
        <v>232261.47000000003</v>
      </c>
      <c r="Y21" s="29">
        <v>163975.17000000001</v>
      </c>
      <c r="Z21" s="29">
        <v>230914.80000000005</v>
      </c>
      <c r="AA21" s="29">
        <v>162628.50000000003</v>
      </c>
      <c r="AB21" s="323"/>
      <c r="AC21" s="323"/>
      <c r="AD21" s="30"/>
      <c r="AE21" s="31"/>
      <c r="AF21" s="31"/>
      <c r="AG21" s="31"/>
      <c r="AH21" s="31"/>
    </row>
    <row r="22" spans="1:35" ht="57" customHeight="1" x14ac:dyDescent="0.4">
      <c r="A22" s="73" t="s">
        <v>61</v>
      </c>
      <c r="B22" s="74" t="s">
        <v>264</v>
      </c>
      <c r="C22" s="71">
        <v>100</v>
      </c>
      <c r="D22" s="72">
        <v>206221.8</v>
      </c>
      <c r="E22" s="72">
        <v>206221.8</v>
      </c>
      <c r="F22" s="72">
        <v>53929.1</v>
      </c>
      <c r="G22" s="72">
        <v>23603.5</v>
      </c>
      <c r="H22" s="72">
        <v>4401.8999999999996</v>
      </c>
      <c r="I22" s="72">
        <v>82057.5</v>
      </c>
      <c r="J22" s="72">
        <v>40467</v>
      </c>
      <c r="K22" s="72">
        <v>7743.1</v>
      </c>
      <c r="L22" s="72">
        <v>0</v>
      </c>
      <c r="M22" s="72">
        <v>136385.79999999999</v>
      </c>
      <c r="N22" s="72">
        <v>11231</v>
      </c>
      <c r="O22" s="72">
        <v>125154.8</v>
      </c>
      <c r="P22" s="72">
        <v>41707.599999999999</v>
      </c>
      <c r="Q22" s="72">
        <v>8901.2000000000007</v>
      </c>
      <c r="R22" s="72">
        <v>1454.8</v>
      </c>
      <c r="S22" s="72">
        <v>14688.8</v>
      </c>
      <c r="T22" s="72">
        <v>260150.9</v>
      </c>
      <c r="U22" s="72">
        <v>417710.4</v>
      </c>
      <c r="V22" s="29">
        <v>7965.7</v>
      </c>
      <c r="W22" s="72">
        <v>138</v>
      </c>
      <c r="X22" s="29">
        <v>532410.1</v>
      </c>
      <c r="Y22" s="29">
        <v>417710.39999999997</v>
      </c>
      <c r="Z22" s="29">
        <v>522695.60000000003</v>
      </c>
      <c r="AA22" s="29">
        <v>422837.7</v>
      </c>
      <c r="AB22" s="323"/>
      <c r="AC22" s="323"/>
      <c r="AD22" s="30"/>
      <c r="AE22" s="31"/>
      <c r="AF22" s="31"/>
      <c r="AG22" s="31"/>
      <c r="AH22" s="31"/>
    </row>
    <row r="23" spans="1:35" ht="57" customHeight="1" x14ac:dyDescent="0.4">
      <c r="A23" s="73" t="s">
        <v>62</v>
      </c>
      <c r="B23" s="74" t="s">
        <v>265</v>
      </c>
      <c r="C23" s="71">
        <v>100</v>
      </c>
      <c r="D23" s="72">
        <v>43772.800000000003</v>
      </c>
      <c r="E23" s="72">
        <v>43722.8</v>
      </c>
      <c r="F23" s="72">
        <v>16382.3</v>
      </c>
      <c r="G23" s="72">
        <v>6764</v>
      </c>
      <c r="H23" s="72">
        <v>7721.8</v>
      </c>
      <c r="I23" s="72">
        <v>44573.8</v>
      </c>
      <c r="J23" s="72">
        <v>41770</v>
      </c>
      <c r="K23" s="72">
        <v>2803.8</v>
      </c>
      <c r="L23" s="72">
        <v>0</v>
      </c>
      <c r="M23" s="72">
        <v>7909.7</v>
      </c>
      <c r="N23" s="72">
        <v>0</v>
      </c>
      <c r="O23" s="72">
        <v>7909.7</v>
      </c>
      <c r="P23" s="72">
        <v>7671.7</v>
      </c>
      <c r="Q23" s="72">
        <v>147.9</v>
      </c>
      <c r="R23" s="72">
        <v>3395.7</v>
      </c>
      <c r="S23" s="72">
        <v>3496.8</v>
      </c>
      <c r="T23" s="72">
        <v>60155.199999999997</v>
      </c>
      <c r="U23" s="72">
        <v>189737.2</v>
      </c>
      <c r="V23" s="29">
        <v>2803.8</v>
      </c>
      <c r="W23" s="72">
        <v>64</v>
      </c>
      <c r="X23" s="29">
        <v>191141.2</v>
      </c>
      <c r="Y23" s="29">
        <v>189737.2</v>
      </c>
      <c r="Z23" s="29">
        <v>187722</v>
      </c>
      <c r="AA23" s="29">
        <v>186342.9</v>
      </c>
      <c r="AB23" s="323"/>
      <c r="AC23" s="323"/>
      <c r="AD23" s="30"/>
      <c r="AE23" s="31"/>
      <c r="AF23" s="31"/>
      <c r="AG23" s="31"/>
      <c r="AH23" s="31"/>
    </row>
    <row r="24" spans="1:35" ht="57" customHeight="1" x14ac:dyDescent="0.4">
      <c r="A24" s="73" t="s">
        <v>63</v>
      </c>
      <c r="B24" s="74" t="s">
        <v>266</v>
      </c>
      <c r="C24" s="71">
        <v>100</v>
      </c>
      <c r="D24" s="72">
        <v>123252</v>
      </c>
      <c r="E24" s="72">
        <v>123252</v>
      </c>
      <c r="F24" s="72">
        <v>11481.7</v>
      </c>
      <c r="G24" s="72">
        <v>5324.2</v>
      </c>
      <c r="H24" s="72">
        <v>1601.2</v>
      </c>
      <c r="I24" s="72">
        <v>102214.9</v>
      </c>
      <c r="J24" s="72">
        <v>101311</v>
      </c>
      <c r="K24" s="72">
        <v>903.9</v>
      </c>
      <c r="L24" s="72">
        <v>0</v>
      </c>
      <c r="M24" s="72">
        <v>32125</v>
      </c>
      <c r="N24" s="72">
        <v>0</v>
      </c>
      <c r="O24" s="72">
        <v>32125</v>
      </c>
      <c r="P24" s="72">
        <v>393.8</v>
      </c>
      <c r="Q24" s="72">
        <v>203.2</v>
      </c>
      <c r="R24" s="72">
        <v>0</v>
      </c>
      <c r="S24" s="72">
        <v>0</v>
      </c>
      <c r="T24" s="72">
        <v>134733.70000000001</v>
      </c>
      <c r="U24" s="72">
        <v>79652.100000000006</v>
      </c>
      <c r="V24" s="29">
        <v>-6622.2</v>
      </c>
      <c r="W24" s="72">
        <v>42</v>
      </c>
      <c r="X24" s="29">
        <v>79818.3</v>
      </c>
      <c r="Y24" s="29">
        <v>79652.100000000006</v>
      </c>
      <c r="Z24" s="29">
        <v>86440.500000000015</v>
      </c>
      <c r="AA24" s="29">
        <v>74775.300000000017</v>
      </c>
      <c r="AB24" s="323"/>
      <c r="AC24" s="323"/>
      <c r="AD24" s="30"/>
      <c r="AE24" s="31"/>
      <c r="AF24" s="31"/>
      <c r="AG24" s="31"/>
      <c r="AH24" s="31"/>
    </row>
    <row r="25" spans="1:35" ht="57" customHeight="1" x14ac:dyDescent="0.4">
      <c r="A25" s="73" t="s">
        <v>64</v>
      </c>
      <c r="B25" s="74"/>
      <c r="C25" s="71">
        <v>100</v>
      </c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29">
        <v>0</v>
      </c>
      <c r="W25" s="72"/>
      <c r="X25" s="29">
        <v>0</v>
      </c>
      <c r="Y25" s="29">
        <v>0</v>
      </c>
      <c r="Z25" s="29">
        <v>0</v>
      </c>
      <c r="AA25" s="29">
        <v>0</v>
      </c>
      <c r="AB25" s="323"/>
      <c r="AC25" s="323"/>
      <c r="AD25" s="30"/>
      <c r="AE25" s="31"/>
      <c r="AF25" s="31"/>
      <c r="AG25" s="31"/>
      <c r="AH25" s="31"/>
    </row>
    <row r="26" spans="1:35" ht="57" customHeight="1" thickBot="1" x14ac:dyDescent="0.45">
      <c r="A26" s="75" t="s">
        <v>65</v>
      </c>
      <c r="B26" s="74"/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8"/>
      <c r="V26" s="29">
        <v>0</v>
      </c>
      <c r="W26" s="77"/>
      <c r="X26" s="41">
        <v>0</v>
      </c>
      <c r="Y26" s="41">
        <v>0</v>
      </c>
      <c r="Z26" s="41">
        <v>0</v>
      </c>
      <c r="AA26" s="41">
        <v>0</v>
      </c>
      <c r="AB26" s="323"/>
      <c r="AC26" s="323"/>
      <c r="AD26" s="30"/>
      <c r="AE26" s="31"/>
      <c r="AF26" s="31"/>
      <c r="AG26" s="31"/>
      <c r="AH26" s="31"/>
    </row>
    <row r="27" spans="1:35" s="49" customFormat="1" ht="18" customHeight="1" thickBot="1" x14ac:dyDescent="0.45">
      <c r="A27" s="42"/>
      <c r="B27" s="43" t="s">
        <v>70</v>
      </c>
      <c r="C27" s="44"/>
      <c r="D27" s="45">
        <v>8222874.4999999991</v>
      </c>
      <c r="E27" s="45">
        <v>7697783.5999999996</v>
      </c>
      <c r="F27" s="45">
        <v>961543.8</v>
      </c>
      <c r="G27" s="45">
        <v>467250.3</v>
      </c>
      <c r="H27" s="45">
        <v>94789.799999999988</v>
      </c>
      <c r="I27" s="45">
        <v>5399032.5000000009</v>
      </c>
      <c r="J27" s="45">
        <v>5380772</v>
      </c>
      <c r="K27" s="45">
        <v>-809901.2</v>
      </c>
      <c r="L27" s="45">
        <v>69266</v>
      </c>
      <c r="M27" s="45">
        <v>2608980.2999999998</v>
      </c>
      <c r="N27" s="45">
        <v>284787</v>
      </c>
      <c r="O27" s="45">
        <v>2240310</v>
      </c>
      <c r="P27" s="45">
        <v>1176405.6000000001</v>
      </c>
      <c r="Q27" s="45">
        <v>527282.6</v>
      </c>
      <c r="R27" s="45">
        <v>177987.5</v>
      </c>
      <c r="S27" s="45">
        <v>176735.3</v>
      </c>
      <c r="T27" s="45">
        <v>9184418.4000000004</v>
      </c>
      <c r="U27" s="46">
        <v>6105774.2999999998</v>
      </c>
      <c r="V27" s="47">
        <v>-258105.00000000006</v>
      </c>
      <c r="W27" s="45">
        <v>2085</v>
      </c>
      <c r="X27" s="47">
        <v>7392507.169999999</v>
      </c>
      <c r="Y27" s="47">
        <v>6104799.2699999996</v>
      </c>
      <c r="Z27" s="47">
        <v>7645943.4999999991</v>
      </c>
      <c r="AA27" s="48">
        <v>6512501.9000000004</v>
      </c>
      <c r="AB27" s="324"/>
      <c r="AC27" s="324"/>
    </row>
    <row r="28" spans="1:35" s="52" customFormat="1" ht="13.2" x14ac:dyDescent="0.3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1"/>
      <c r="V28" s="50"/>
      <c r="W28" s="50"/>
      <c r="X28" s="50"/>
      <c r="Y28" s="50"/>
      <c r="Z28" s="50"/>
      <c r="AA28" s="50"/>
      <c r="AB28" s="50"/>
      <c r="AC28" s="50"/>
      <c r="AD28" s="49"/>
      <c r="AE28" s="49"/>
      <c r="AF28" s="49"/>
      <c r="AG28" s="49"/>
    </row>
    <row r="29" spans="1:35" x14ac:dyDescent="0.4">
      <c r="T29" s="57"/>
      <c r="U29" s="58"/>
      <c r="V29" s="59"/>
      <c r="W29" s="57"/>
      <c r="X29" s="57"/>
    </row>
    <row r="30" spans="1:35" x14ac:dyDescent="0.4">
      <c r="T30" s="57"/>
      <c r="U30" s="58"/>
      <c r="V30" s="59"/>
      <c r="W30" s="57"/>
      <c r="X30" s="57"/>
    </row>
    <row r="31" spans="1:35" x14ac:dyDescent="0.4">
      <c r="T31" s="57"/>
      <c r="U31" s="58"/>
      <c r="V31" s="60"/>
      <c r="W31" s="57"/>
      <c r="X31" s="57"/>
    </row>
    <row r="32" spans="1:35" x14ac:dyDescent="0.4">
      <c r="T32" s="57"/>
      <c r="U32" s="58"/>
      <c r="V32" s="57"/>
      <c r="W32" s="57"/>
      <c r="X32" s="57"/>
    </row>
  </sheetData>
  <mergeCells count="35">
    <mergeCell ref="Q7:Q8"/>
    <mergeCell ref="R7:R8"/>
    <mergeCell ref="S7:S8"/>
    <mergeCell ref="T1:Y1"/>
    <mergeCell ref="A2:Y2"/>
    <mergeCell ref="A3:Y3"/>
    <mergeCell ref="A4:Y4"/>
    <mergeCell ref="A6:A7"/>
    <mergeCell ref="B6:B7"/>
    <mergeCell ref="G6:H6"/>
    <mergeCell ref="J6:L6"/>
    <mergeCell ref="N6:O6"/>
    <mergeCell ref="Q6:S6"/>
    <mergeCell ref="G7:G8"/>
    <mergeCell ref="H7:H8"/>
    <mergeCell ref="J7:J8"/>
    <mergeCell ref="K7:K8"/>
    <mergeCell ref="L7:L8"/>
    <mergeCell ref="N7:N8"/>
    <mergeCell ref="P6:P8"/>
    <mergeCell ref="M6:M8"/>
    <mergeCell ref="F6:F8"/>
    <mergeCell ref="C6:C8"/>
    <mergeCell ref="D6:D8"/>
    <mergeCell ref="O7:O8"/>
    <mergeCell ref="V6:V8"/>
    <mergeCell ref="Y6:Y8"/>
    <mergeCell ref="W6:W8"/>
    <mergeCell ref="AA6:AA8"/>
    <mergeCell ref="T6:T8"/>
    <mergeCell ref="U6:U8"/>
    <mergeCell ref="Z6:Z8"/>
    <mergeCell ref="X6:X8"/>
    <mergeCell ref="I6:I8"/>
    <mergeCell ref="E6:E8"/>
  </mergeCells>
  <pageMargins left="0.7" right="0.7" top="0.75" bottom="0.75" header="0.3" footer="0.3"/>
  <pageSetup paperSize="9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A10" workbookViewId="0">
      <selection activeCell="AD19" sqref="AD19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267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17</v>
      </c>
      <c r="AB4" s="10"/>
    </row>
    <row r="5" spans="1:33" s="12" customFormat="1" ht="18" thickBot="1" x14ac:dyDescent="0.45">
      <c r="B5" s="13" t="s">
        <v>18</v>
      </c>
      <c r="C5" s="14"/>
      <c r="D5" s="12" t="s">
        <v>268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133</v>
      </c>
      <c r="C10" s="28">
        <v>100</v>
      </c>
      <c r="D10" s="33">
        <v>604379.19999999995</v>
      </c>
      <c r="E10" s="33">
        <v>604002.80000000005</v>
      </c>
      <c r="F10" s="33">
        <v>176415.7</v>
      </c>
      <c r="G10" s="33">
        <v>50019.8</v>
      </c>
      <c r="H10" s="33">
        <v>43744.6</v>
      </c>
      <c r="I10" s="33">
        <v>150015.29999999999</v>
      </c>
      <c r="J10" s="33">
        <v>102345</v>
      </c>
      <c r="K10" s="33">
        <v>47670.1</v>
      </c>
      <c r="L10" s="33">
        <v>0</v>
      </c>
      <c r="M10" s="33">
        <v>530778.19999999995</v>
      </c>
      <c r="N10" s="33">
        <v>0</v>
      </c>
      <c r="O10" s="33">
        <v>530778.19999999995</v>
      </c>
      <c r="P10" s="33">
        <v>100001.4</v>
      </c>
      <c r="Q10" s="33">
        <v>13722.8</v>
      </c>
      <c r="R10" s="33">
        <v>0</v>
      </c>
      <c r="S10" s="33">
        <v>0</v>
      </c>
      <c r="T10" s="33">
        <v>780794.9</v>
      </c>
      <c r="U10" s="33">
        <v>1278492.3999999999</v>
      </c>
      <c r="V10" s="29">
        <v>2878.4</v>
      </c>
      <c r="W10" s="33">
        <v>315</v>
      </c>
      <c r="X10" s="29">
        <v>1278492.3999999999</v>
      </c>
      <c r="Y10" s="29">
        <v>1095307.8999999999</v>
      </c>
      <c r="Z10" s="29">
        <v>1274982.1000000001</v>
      </c>
      <c r="AA10" s="29">
        <v>1057338.2000000002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134</v>
      </c>
      <c r="C11" s="28">
        <v>100</v>
      </c>
      <c r="D11" s="88">
        <v>1354756</v>
      </c>
      <c r="E11" s="88">
        <v>1353959</v>
      </c>
      <c r="F11" s="88">
        <v>163935</v>
      </c>
      <c r="G11" s="88">
        <v>61336</v>
      </c>
      <c r="H11" s="88">
        <v>104</v>
      </c>
      <c r="I11" s="88">
        <v>450093</v>
      </c>
      <c r="J11" s="88">
        <v>398128</v>
      </c>
      <c r="K11" s="88">
        <v>-63283</v>
      </c>
      <c r="L11" s="88">
        <v>115248</v>
      </c>
      <c r="M11" s="88">
        <v>936185</v>
      </c>
      <c r="N11" s="88">
        <v>0</v>
      </c>
      <c r="O11" s="88">
        <v>936185</v>
      </c>
      <c r="P11" s="88">
        <v>132413</v>
      </c>
      <c r="Q11" s="88">
        <v>44448</v>
      </c>
      <c r="R11" s="88">
        <v>18700</v>
      </c>
      <c r="S11" s="88">
        <v>20995</v>
      </c>
      <c r="T11" s="88">
        <v>1518691</v>
      </c>
      <c r="U11" s="88">
        <v>945190</v>
      </c>
      <c r="V11" s="29">
        <v>27815</v>
      </c>
      <c r="W11" s="33">
        <v>372</v>
      </c>
      <c r="X11" s="29">
        <v>1624850.0999999999</v>
      </c>
      <c r="Y11" s="29">
        <v>953370</v>
      </c>
      <c r="Z11" s="29">
        <v>1595013.1</v>
      </c>
      <c r="AA11" s="29">
        <v>1578574.1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135</v>
      </c>
      <c r="C12" s="28">
        <v>100</v>
      </c>
      <c r="D12" s="88">
        <v>1602716</v>
      </c>
      <c r="E12" s="88">
        <v>1602716</v>
      </c>
      <c r="F12" s="88">
        <v>43710</v>
      </c>
      <c r="G12" s="88">
        <v>11086</v>
      </c>
      <c r="H12" s="88">
        <v>989</v>
      </c>
      <c r="I12" s="88">
        <v>1562812</v>
      </c>
      <c r="J12" s="88">
        <v>1563707</v>
      </c>
      <c r="K12" s="88">
        <v>-895</v>
      </c>
      <c r="L12" s="88">
        <v>0</v>
      </c>
      <c r="M12" s="88">
        <v>23706</v>
      </c>
      <c r="N12" s="88">
        <v>0</v>
      </c>
      <c r="O12" s="88">
        <v>23706</v>
      </c>
      <c r="P12" s="88">
        <v>59908</v>
      </c>
      <c r="Q12" s="88">
        <v>29012</v>
      </c>
      <c r="R12" s="88">
        <v>4388</v>
      </c>
      <c r="S12" s="88">
        <v>3873</v>
      </c>
      <c r="T12" s="88">
        <v>1646426</v>
      </c>
      <c r="U12" s="88">
        <v>339158</v>
      </c>
      <c r="V12" s="29">
        <v>-2942</v>
      </c>
      <c r="W12" s="33">
        <v>114</v>
      </c>
      <c r="X12" s="29">
        <v>343262</v>
      </c>
      <c r="Y12" s="29">
        <v>339158</v>
      </c>
      <c r="Z12" s="29">
        <v>346204</v>
      </c>
      <c r="AA12" s="29">
        <v>346204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136</v>
      </c>
      <c r="C13" s="28">
        <v>100</v>
      </c>
      <c r="D13" s="88">
        <v>128747</v>
      </c>
      <c r="E13" s="88">
        <v>128747</v>
      </c>
      <c r="F13" s="88">
        <v>11301.1</v>
      </c>
      <c r="G13" s="88">
        <v>10100</v>
      </c>
      <c r="H13" s="88">
        <v>1201.0999999999999</v>
      </c>
      <c r="I13" s="88">
        <v>23442</v>
      </c>
      <c r="J13" s="88">
        <v>23442</v>
      </c>
      <c r="K13" s="88">
        <v>0</v>
      </c>
      <c r="L13" s="88">
        <v>0</v>
      </c>
      <c r="M13" s="88">
        <v>72547.7</v>
      </c>
      <c r="N13" s="88">
        <v>0</v>
      </c>
      <c r="O13" s="88">
        <v>72547.7</v>
      </c>
      <c r="P13" s="88">
        <v>44058.400000000001</v>
      </c>
      <c r="Q13" s="88">
        <v>28000</v>
      </c>
      <c r="R13" s="88">
        <v>16058.4</v>
      </c>
      <c r="S13" s="88"/>
      <c r="T13" s="88">
        <v>140048.1</v>
      </c>
      <c r="U13" s="88">
        <v>457373.6</v>
      </c>
      <c r="V13" s="29">
        <v>982.4</v>
      </c>
      <c r="W13" s="33">
        <v>150</v>
      </c>
      <c r="X13" s="29">
        <v>457373.60000000003</v>
      </c>
      <c r="Y13" s="29">
        <v>457373.60000000003</v>
      </c>
      <c r="Z13" s="29">
        <v>456175.60000000003</v>
      </c>
      <c r="AA13" s="29">
        <v>446961.9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137</v>
      </c>
      <c r="C14" s="28">
        <v>100</v>
      </c>
      <c r="D14" s="88">
        <v>38311</v>
      </c>
      <c r="E14" s="88">
        <v>38311</v>
      </c>
      <c r="F14" s="88">
        <v>63842</v>
      </c>
      <c r="G14" s="88">
        <v>23</v>
      </c>
      <c r="H14" s="88">
        <v>39248</v>
      </c>
      <c r="I14" s="88">
        <v>38706</v>
      </c>
      <c r="J14" s="88">
        <v>28375</v>
      </c>
      <c r="K14" s="88">
        <v>10331</v>
      </c>
      <c r="L14" s="88">
        <v>0</v>
      </c>
      <c r="M14" s="88">
        <v>52071</v>
      </c>
      <c r="N14" s="88">
        <v>0</v>
      </c>
      <c r="O14" s="88">
        <v>52071</v>
      </c>
      <c r="P14" s="88">
        <v>11376</v>
      </c>
      <c r="Q14" s="88">
        <v>1559</v>
      </c>
      <c r="R14" s="88">
        <v>3546</v>
      </c>
      <c r="S14" s="88">
        <v>0</v>
      </c>
      <c r="T14" s="88">
        <v>102153</v>
      </c>
      <c r="U14" s="88">
        <v>203252</v>
      </c>
      <c r="V14" s="29">
        <v>12541</v>
      </c>
      <c r="W14" s="33">
        <v>58</v>
      </c>
      <c r="X14" s="29">
        <v>238564.3</v>
      </c>
      <c r="Y14" s="29">
        <v>212641.3</v>
      </c>
      <c r="Z14" s="29">
        <v>223270.1</v>
      </c>
      <c r="AA14" s="29">
        <v>177950.50000000003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138</v>
      </c>
      <c r="C15" s="28">
        <v>100</v>
      </c>
      <c r="D15" s="88">
        <v>542019.1</v>
      </c>
      <c r="E15" s="88">
        <v>542019.1</v>
      </c>
      <c r="F15" s="88">
        <v>61007.8</v>
      </c>
      <c r="G15" s="88">
        <v>13692</v>
      </c>
      <c r="H15" s="88">
        <v>3225.8</v>
      </c>
      <c r="I15" s="88">
        <v>20272.400000000001</v>
      </c>
      <c r="J15" s="88">
        <v>22600</v>
      </c>
      <c r="K15" s="88">
        <v>-2327.6</v>
      </c>
      <c r="L15" s="88">
        <v>0</v>
      </c>
      <c r="M15" s="88">
        <v>537388.9</v>
      </c>
      <c r="N15" s="88">
        <v>0</v>
      </c>
      <c r="O15" s="88">
        <v>537388.9</v>
      </c>
      <c r="P15" s="88">
        <v>45365.599999999999</v>
      </c>
      <c r="Q15" s="88">
        <v>3984.8</v>
      </c>
      <c r="R15" s="88">
        <v>6817.3</v>
      </c>
      <c r="S15" s="88">
        <v>0</v>
      </c>
      <c r="T15" s="88">
        <v>603026.9</v>
      </c>
      <c r="U15" s="88">
        <v>236748</v>
      </c>
      <c r="V15" s="29">
        <v>1389</v>
      </c>
      <c r="W15" s="33">
        <v>105</v>
      </c>
      <c r="X15" s="29">
        <v>328734.90000000002</v>
      </c>
      <c r="Y15" s="29">
        <v>236748</v>
      </c>
      <c r="Z15" s="29">
        <v>327041</v>
      </c>
      <c r="AA15" s="29">
        <v>321071.7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29">
        <v>0</v>
      </c>
      <c r="W16" s="33">
        <v>0</v>
      </c>
      <c r="X16" s="29">
        <v>0</v>
      </c>
      <c r="Y16" s="29">
        <v>0</v>
      </c>
      <c r="Z16" s="29">
        <v>0</v>
      </c>
      <c r="AA16" s="29"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29">
        <v>0</v>
      </c>
      <c r="W17" s="33">
        <v>0</v>
      </c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29">
        <v>0</v>
      </c>
      <c r="W18" s="33">
        <v>0</v>
      </c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29">
        <v>0</v>
      </c>
      <c r="W19" s="33">
        <v>0</v>
      </c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29">
        <v>0</v>
      </c>
      <c r="W20" s="33">
        <v>0</v>
      </c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29">
        <v>0</v>
      </c>
      <c r="W21" s="33">
        <v>0</v>
      </c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v>0</v>
      </c>
      <c r="W22" s="33">
        <v>0</v>
      </c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v>0</v>
      </c>
      <c r="W23" s="33">
        <v>0</v>
      </c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v>0</v>
      </c>
      <c r="W24" s="33">
        <v>0</v>
      </c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v>0</v>
      </c>
      <c r="W25" s="33">
        <v>0</v>
      </c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v>0</v>
      </c>
      <c r="W26" s="33">
        <v>0</v>
      </c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v>0</v>
      </c>
      <c r="W27" s="33">
        <v>0</v>
      </c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v>0</v>
      </c>
      <c r="W28" s="33">
        <v>0</v>
      </c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v>0</v>
      </c>
      <c r="W29" s="33">
        <v>0</v>
      </c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v>0</v>
      </c>
      <c r="W30" s="33">
        <v>0</v>
      </c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v>4270928.3</v>
      </c>
      <c r="E31" s="61">
        <v>4269754.8999999994</v>
      </c>
      <c r="F31" s="61">
        <v>520211.6</v>
      </c>
      <c r="G31" s="61">
        <v>146256.79999999999</v>
      </c>
      <c r="H31" s="61">
        <v>88512.5</v>
      </c>
      <c r="I31" s="61">
        <v>2245340.6999999997</v>
      </c>
      <c r="J31" s="61">
        <v>2138597</v>
      </c>
      <c r="K31" s="61">
        <v>-8504.5000000000018</v>
      </c>
      <c r="L31" s="61">
        <v>115248</v>
      </c>
      <c r="M31" s="61">
        <v>2152676.7999999998</v>
      </c>
      <c r="N31" s="61">
        <v>0</v>
      </c>
      <c r="O31" s="61">
        <v>2152676.7999999998</v>
      </c>
      <c r="P31" s="61">
        <v>393122.4</v>
      </c>
      <c r="Q31" s="61">
        <v>120726.6</v>
      </c>
      <c r="R31" s="61">
        <v>49509.700000000004</v>
      </c>
      <c r="S31" s="61">
        <v>24868</v>
      </c>
      <c r="T31" s="61">
        <v>4791139.9000000004</v>
      </c>
      <c r="U31" s="46">
        <v>3460214</v>
      </c>
      <c r="V31" s="47">
        <v>42663.8</v>
      </c>
      <c r="W31" s="61">
        <v>1114</v>
      </c>
      <c r="X31" s="47">
        <v>4271277.3</v>
      </c>
      <c r="Y31" s="47">
        <v>3294598.8</v>
      </c>
      <c r="Z31" s="47">
        <v>4222685.9000000004</v>
      </c>
      <c r="AA31" s="48">
        <v>3928100.4000000004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N7:N8"/>
    <mergeCell ref="O7:O8"/>
    <mergeCell ref="Q7:Q8"/>
    <mergeCell ref="R7:R8"/>
    <mergeCell ref="S7:S8"/>
    <mergeCell ref="T6:T8"/>
    <mergeCell ref="P6:P8"/>
    <mergeCell ref="T1:Y1"/>
    <mergeCell ref="A2:Y2"/>
    <mergeCell ref="A3:Y3"/>
    <mergeCell ref="A4:Y4"/>
    <mergeCell ref="A6:A7"/>
    <mergeCell ref="G6:H6"/>
    <mergeCell ref="J6:L6"/>
    <mergeCell ref="N6:O6"/>
    <mergeCell ref="Q6:S6"/>
    <mergeCell ref="G7:G8"/>
    <mergeCell ref="H7:H8"/>
    <mergeCell ref="J7:J8"/>
    <mergeCell ref="K7:K8"/>
    <mergeCell ref="L7:L8"/>
    <mergeCell ref="AA6:AA8"/>
    <mergeCell ref="V6:V8"/>
    <mergeCell ref="U6:U8"/>
    <mergeCell ref="Z6:Z8"/>
    <mergeCell ref="W6:W8"/>
    <mergeCell ref="X6:X8"/>
    <mergeCell ref="Y6:Y8"/>
    <mergeCell ref="M6:M8"/>
    <mergeCell ref="B6:B7"/>
    <mergeCell ref="F6:F8"/>
    <mergeCell ref="C6:C8"/>
    <mergeCell ref="I6:I8"/>
    <mergeCell ref="E6:E8"/>
    <mergeCell ref="D6:D8"/>
  </mergeCells>
  <pageMargins left="0.7" right="0.7" top="0.75" bottom="0.75" header="0.3" footer="0.3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A10" workbookViewId="0">
      <selection activeCell="AA4" sqref="AA4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101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182</v>
      </c>
      <c r="AB4" s="10"/>
    </row>
    <row r="5" spans="1:33" s="12" customFormat="1" ht="18" thickBot="1" x14ac:dyDescent="0.45">
      <c r="B5" s="13" t="s">
        <v>18</v>
      </c>
      <c r="C5" s="14"/>
      <c r="D5" s="12" t="s">
        <v>269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102</v>
      </c>
      <c r="C10" s="28">
        <v>100</v>
      </c>
      <c r="D10" s="33">
        <v>666567.69999999995</v>
      </c>
      <c r="E10" s="33">
        <v>666567.69999999995</v>
      </c>
      <c r="F10" s="33">
        <v>70143.8</v>
      </c>
      <c r="G10" s="33">
        <v>16936.5</v>
      </c>
      <c r="H10" s="33">
        <v>11918.7</v>
      </c>
      <c r="I10" s="33">
        <v>495099.9</v>
      </c>
      <c r="J10" s="33">
        <v>87000</v>
      </c>
      <c r="K10" s="33">
        <v>-151355.20000000001</v>
      </c>
      <c r="L10" s="33">
        <v>0</v>
      </c>
      <c r="M10" s="33">
        <v>191082.9</v>
      </c>
      <c r="N10" s="33">
        <v>0</v>
      </c>
      <c r="O10" s="33">
        <v>90381</v>
      </c>
      <c r="P10" s="33">
        <v>50528.7</v>
      </c>
      <c r="Q10" s="33">
        <v>5721.7</v>
      </c>
      <c r="R10" s="33">
        <v>11603.2</v>
      </c>
      <c r="S10" s="33">
        <v>7015.1</v>
      </c>
      <c r="T10" s="33">
        <v>736711.5</v>
      </c>
      <c r="U10" s="33">
        <v>497064.1</v>
      </c>
      <c r="V10" s="29">
        <v>-129133.9</v>
      </c>
      <c r="W10" s="33">
        <v>176</v>
      </c>
      <c r="X10" s="29">
        <v>585635.6</v>
      </c>
      <c r="Y10" s="29">
        <v>497064.10000000003</v>
      </c>
      <c r="Z10" s="29">
        <v>715829</v>
      </c>
      <c r="AA10" s="29">
        <v>530312.5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103</v>
      </c>
      <c r="C11" s="28">
        <v>100</v>
      </c>
      <c r="D11" s="33">
        <v>173286</v>
      </c>
      <c r="E11" s="33">
        <v>173286</v>
      </c>
      <c r="F11" s="33">
        <v>27782</v>
      </c>
      <c r="G11" s="33">
        <v>10632</v>
      </c>
      <c r="H11" s="33">
        <v>326</v>
      </c>
      <c r="I11" s="33">
        <v>172845</v>
      </c>
      <c r="J11" s="33">
        <v>31388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28223</v>
      </c>
      <c r="Q11" s="33">
        <v>28223</v>
      </c>
      <c r="R11" s="33">
        <v>0</v>
      </c>
      <c r="S11" s="33">
        <v>0</v>
      </c>
      <c r="T11" s="33">
        <v>201068</v>
      </c>
      <c r="U11" s="33">
        <v>313617.2</v>
      </c>
      <c r="V11" s="29">
        <v>123</v>
      </c>
      <c r="W11" s="33">
        <v>124</v>
      </c>
      <c r="X11" s="29">
        <v>313617.2</v>
      </c>
      <c r="Y11" s="29">
        <v>313617.2</v>
      </c>
      <c r="Z11" s="29">
        <v>313467.19999999995</v>
      </c>
      <c r="AA11" s="29">
        <v>313467.19999999995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104</v>
      </c>
      <c r="C12" s="28">
        <v>100</v>
      </c>
      <c r="D12" s="33">
        <v>78190</v>
      </c>
      <c r="E12" s="33">
        <v>78190</v>
      </c>
      <c r="F12" s="33">
        <v>34092</v>
      </c>
      <c r="G12" s="33">
        <v>22394</v>
      </c>
      <c r="H12" s="33">
        <v>5321</v>
      </c>
      <c r="I12" s="33">
        <v>71505</v>
      </c>
      <c r="J12" s="33">
        <v>64743</v>
      </c>
      <c r="K12" s="33">
        <v>6692</v>
      </c>
      <c r="L12" s="33">
        <v>70</v>
      </c>
      <c r="M12" s="33">
        <v>40777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112282</v>
      </c>
      <c r="U12" s="33">
        <v>126126.9</v>
      </c>
      <c r="V12" s="29">
        <v>3108.6</v>
      </c>
      <c r="W12" s="33">
        <v>25</v>
      </c>
      <c r="X12" s="29">
        <v>126126.90000000001</v>
      </c>
      <c r="Y12" s="29">
        <v>126126.90000000001</v>
      </c>
      <c r="Z12" s="29">
        <v>122336</v>
      </c>
      <c r="AA12" s="29">
        <v>82437.7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55</v>
      </c>
      <c r="C13" s="28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29">
        <v>0</v>
      </c>
      <c r="W13" s="34"/>
      <c r="X13" s="29">
        <v>0</v>
      </c>
      <c r="Y13" s="29">
        <v>0</v>
      </c>
      <c r="Z13" s="29">
        <v>0</v>
      </c>
      <c r="AA13" s="29">
        <v>0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55</v>
      </c>
      <c r="C14" s="28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9">
        <v>0</v>
      </c>
      <c r="W14" s="34"/>
      <c r="X14" s="29">
        <v>0</v>
      </c>
      <c r="Y14" s="29">
        <v>0</v>
      </c>
      <c r="Z14" s="29">
        <v>0</v>
      </c>
      <c r="AA14" s="29">
        <v>0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9">
        <v>0</v>
      </c>
      <c r="W15" s="34"/>
      <c r="X15" s="29">
        <v>0</v>
      </c>
      <c r="Y15" s="29">
        <v>0</v>
      </c>
      <c r="Z15" s="29">
        <v>0</v>
      </c>
      <c r="AA15" s="29"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9">
        <v>0</v>
      </c>
      <c r="W16" s="34"/>
      <c r="X16" s="29">
        <v>0</v>
      </c>
      <c r="Y16" s="29">
        <v>0</v>
      </c>
      <c r="Z16" s="29">
        <v>0</v>
      </c>
      <c r="AA16" s="29"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29">
        <v>0</v>
      </c>
      <c r="W17" s="34"/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9">
        <v>0</v>
      </c>
      <c r="W18" s="34"/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9">
        <v>0</v>
      </c>
      <c r="W19" s="34"/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3"/>
      <c r="V20" s="29">
        <v>0</v>
      </c>
      <c r="W20" s="34"/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3"/>
      <c r="V21" s="29">
        <v>0</v>
      </c>
      <c r="W21" s="34"/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3"/>
      <c r="V22" s="29">
        <v>0</v>
      </c>
      <c r="W22" s="34"/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29">
        <v>0</v>
      </c>
      <c r="W23" s="34"/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3"/>
      <c r="V24" s="29">
        <v>0</v>
      </c>
      <c r="W24" s="34"/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3"/>
      <c r="V25" s="29">
        <v>0</v>
      </c>
      <c r="W25" s="34"/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3"/>
      <c r="V26" s="29">
        <v>0</v>
      </c>
      <c r="W26" s="34"/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3"/>
      <c r="V27" s="29">
        <v>0</v>
      </c>
      <c r="W27" s="34"/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  <c r="V28" s="29">
        <v>0</v>
      </c>
      <c r="W28" s="34"/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3"/>
      <c r="V29" s="29">
        <v>0</v>
      </c>
      <c r="W29" s="34"/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29">
        <v>0</v>
      </c>
      <c r="W30" s="39"/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45">
        <v>918043.7</v>
      </c>
      <c r="E31" s="45">
        <v>918043.7</v>
      </c>
      <c r="F31" s="45">
        <v>132017.79999999999</v>
      </c>
      <c r="G31" s="45">
        <v>49962.5</v>
      </c>
      <c r="H31" s="45">
        <v>17565.7</v>
      </c>
      <c r="I31" s="45">
        <v>739449.9</v>
      </c>
      <c r="J31" s="45">
        <v>183131</v>
      </c>
      <c r="K31" s="45">
        <v>-144663.20000000001</v>
      </c>
      <c r="L31" s="45">
        <v>70</v>
      </c>
      <c r="M31" s="45">
        <v>231859.9</v>
      </c>
      <c r="N31" s="45">
        <v>0</v>
      </c>
      <c r="O31" s="45">
        <v>90381</v>
      </c>
      <c r="P31" s="45">
        <v>78751.7</v>
      </c>
      <c r="Q31" s="45">
        <v>33944.699999999997</v>
      </c>
      <c r="R31" s="45">
        <v>11603.2</v>
      </c>
      <c r="S31" s="45">
        <v>7015.1</v>
      </c>
      <c r="T31" s="45">
        <v>1050061.5</v>
      </c>
      <c r="U31" s="46">
        <v>936808.20000000007</v>
      </c>
      <c r="V31" s="47">
        <v>-125902.29999999999</v>
      </c>
      <c r="W31" s="45">
        <v>325</v>
      </c>
      <c r="X31" s="47">
        <v>1025379.7000000001</v>
      </c>
      <c r="Y31" s="47">
        <v>936808.20000000007</v>
      </c>
      <c r="Z31" s="47">
        <v>1151632.2</v>
      </c>
      <c r="AA31" s="48">
        <v>926217.39999999991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F6:F8"/>
    <mergeCell ref="G6:H6"/>
    <mergeCell ref="T1:Y1"/>
    <mergeCell ref="A2:Y2"/>
    <mergeCell ref="A3:Y3"/>
    <mergeCell ref="A4:Y4"/>
    <mergeCell ref="A6:A7"/>
    <mergeCell ref="B6:B7"/>
    <mergeCell ref="C6:C8"/>
    <mergeCell ref="D6:D8"/>
    <mergeCell ref="E6:E8"/>
    <mergeCell ref="K7:K8"/>
    <mergeCell ref="L7:L8"/>
    <mergeCell ref="Q6:S6"/>
    <mergeCell ref="Q7:Q8"/>
    <mergeCell ref="S7:S8"/>
    <mergeCell ref="J6:L6"/>
    <mergeCell ref="P6:P8"/>
    <mergeCell ref="G7:G8"/>
    <mergeCell ref="M6:M8"/>
    <mergeCell ref="Y6:Y8"/>
    <mergeCell ref="W6:W8"/>
    <mergeCell ref="H7:H8"/>
    <mergeCell ref="J7:J8"/>
    <mergeCell ref="I6:I8"/>
    <mergeCell ref="N7:N8"/>
    <mergeCell ref="O7:O8"/>
    <mergeCell ref="N6:O6"/>
    <mergeCell ref="R7:R8"/>
    <mergeCell ref="AA6:AA8"/>
    <mergeCell ref="T6:T8"/>
    <mergeCell ref="U6:U8"/>
    <mergeCell ref="Z6:Z8"/>
    <mergeCell ref="X6:X8"/>
    <mergeCell ref="V6:V8"/>
  </mergeCells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workbookViewId="0"/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21.44140625" style="4" customWidth="1"/>
    <col min="29" max="29" width="17.8867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3" width="16.77734375" style="4" customWidth="1"/>
    <col min="284" max="284" width="21.44140625" style="4" customWidth="1"/>
    <col min="285" max="285" width="17.88671875" style="4" customWidth="1"/>
    <col min="286" max="286" width="12.77734375" style="4" customWidth="1"/>
    <col min="287" max="287" width="0" style="4" hidden="1" customWidth="1"/>
    <col min="288" max="288" width="11.77734375" style="4" customWidth="1"/>
    <col min="289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39" width="16.77734375" style="4" customWidth="1"/>
    <col min="540" max="540" width="21.44140625" style="4" customWidth="1"/>
    <col min="541" max="541" width="17.88671875" style="4" customWidth="1"/>
    <col min="542" max="542" width="12.77734375" style="4" customWidth="1"/>
    <col min="543" max="543" width="0" style="4" hidden="1" customWidth="1"/>
    <col min="544" max="544" width="11.77734375" style="4" customWidth="1"/>
    <col min="545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5" width="16.77734375" style="4" customWidth="1"/>
    <col min="796" max="796" width="21.44140625" style="4" customWidth="1"/>
    <col min="797" max="797" width="17.88671875" style="4" customWidth="1"/>
    <col min="798" max="798" width="12.77734375" style="4" customWidth="1"/>
    <col min="799" max="799" width="0" style="4" hidden="1" customWidth="1"/>
    <col min="800" max="800" width="11.77734375" style="4" customWidth="1"/>
    <col min="801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1" width="16.77734375" style="4" customWidth="1"/>
    <col min="1052" max="1052" width="21.44140625" style="4" customWidth="1"/>
    <col min="1053" max="1053" width="17.88671875" style="4" customWidth="1"/>
    <col min="1054" max="1054" width="12.77734375" style="4" customWidth="1"/>
    <col min="1055" max="1055" width="0" style="4" hidden="1" customWidth="1"/>
    <col min="1056" max="1056" width="11.77734375" style="4" customWidth="1"/>
    <col min="1057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7" width="16.77734375" style="4" customWidth="1"/>
    <col min="1308" max="1308" width="21.44140625" style="4" customWidth="1"/>
    <col min="1309" max="1309" width="17.88671875" style="4" customWidth="1"/>
    <col min="1310" max="1310" width="12.77734375" style="4" customWidth="1"/>
    <col min="1311" max="1311" width="0" style="4" hidden="1" customWidth="1"/>
    <col min="1312" max="1312" width="11.77734375" style="4" customWidth="1"/>
    <col min="1313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3" width="16.77734375" style="4" customWidth="1"/>
    <col min="1564" max="1564" width="21.44140625" style="4" customWidth="1"/>
    <col min="1565" max="1565" width="17.88671875" style="4" customWidth="1"/>
    <col min="1566" max="1566" width="12.77734375" style="4" customWidth="1"/>
    <col min="1567" max="1567" width="0" style="4" hidden="1" customWidth="1"/>
    <col min="1568" max="1568" width="11.77734375" style="4" customWidth="1"/>
    <col min="1569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19" width="16.77734375" style="4" customWidth="1"/>
    <col min="1820" max="1820" width="21.44140625" style="4" customWidth="1"/>
    <col min="1821" max="1821" width="17.88671875" style="4" customWidth="1"/>
    <col min="1822" max="1822" width="12.77734375" style="4" customWidth="1"/>
    <col min="1823" max="1823" width="0" style="4" hidden="1" customWidth="1"/>
    <col min="1824" max="1824" width="11.77734375" style="4" customWidth="1"/>
    <col min="1825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5" width="16.77734375" style="4" customWidth="1"/>
    <col min="2076" max="2076" width="21.44140625" style="4" customWidth="1"/>
    <col min="2077" max="2077" width="17.88671875" style="4" customWidth="1"/>
    <col min="2078" max="2078" width="12.77734375" style="4" customWidth="1"/>
    <col min="2079" max="2079" width="0" style="4" hidden="1" customWidth="1"/>
    <col min="2080" max="2080" width="11.77734375" style="4" customWidth="1"/>
    <col min="2081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1" width="16.77734375" style="4" customWidth="1"/>
    <col min="2332" max="2332" width="21.44140625" style="4" customWidth="1"/>
    <col min="2333" max="2333" width="17.88671875" style="4" customWidth="1"/>
    <col min="2334" max="2334" width="12.77734375" style="4" customWidth="1"/>
    <col min="2335" max="2335" width="0" style="4" hidden="1" customWidth="1"/>
    <col min="2336" max="2336" width="11.77734375" style="4" customWidth="1"/>
    <col min="2337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7" width="16.77734375" style="4" customWidth="1"/>
    <col min="2588" max="2588" width="21.44140625" style="4" customWidth="1"/>
    <col min="2589" max="2589" width="17.88671875" style="4" customWidth="1"/>
    <col min="2590" max="2590" width="12.77734375" style="4" customWidth="1"/>
    <col min="2591" max="2591" width="0" style="4" hidden="1" customWidth="1"/>
    <col min="2592" max="2592" width="11.77734375" style="4" customWidth="1"/>
    <col min="2593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3" width="16.77734375" style="4" customWidth="1"/>
    <col min="2844" max="2844" width="21.44140625" style="4" customWidth="1"/>
    <col min="2845" max="2845" width="17.88671875" style="4" customWidth="1"/>
    <col min="2846" max="2846" width="12.77734375" style="4" customWidth="1"/>
    <col min="2847" max="2847" width="0" style="4" hidden="1" customWidth="1"/>
    <col min="2848" max="2848" width="11.77734375" style="4" customWidth="1"/>
    <col min="2849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099" width="16.77734375" style="4" customWidth="1"/>
    <col min="3100" max="3100" width="21.44140625" style="4" customWidth="1"/>
    <col min="3101" max="3101" width="17.88671875" style="4" customWidth="1"/>
    <col min="3102" max="3102" width="12.77734375" style="4" customWidth="1"/>
    <col min="3103" max="3103" width="0" style="4" hidden="1" customWidth="1"/>
    <col min="3104" max="3104" width="11.77734375" style="4" customWidth="1"/>
    <col min="3105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5" width="16.77734375" style="4" customWidth="1"/>
    <col min="3356" max="3356" width="21.44140625" style="4" customWidth="1"/>
    <col min="3357" max="3357" width="17.88671875" style="4" customWidth="1"/>
    <col min="3358" max="3358" width="12.77734375" style="4" customWidth="1"/>
    <col min="3359" max="3359" width="0" style="4" hidden="1" customWidth="1"/>
    <col min="3360" max="3360" width="11.77734375" style="4" customWidth="1"/>
    <col min="3361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1" width="16.77734375" style="4" customWidth="1"/>
    <col min="3612" max="3612" width="21.44140625" style="4" customWidth="1"/>
    <col min="3613" max="3613" width="17.88671875" style="4" customWidth="1"/>
    <col min="3614" max="3614" width="12.77734375" style="4" customWidth="1"/>
    <col min="3615" max="3615" width="0" style="4" hidden="1" customWidth="1"/>
    <col min="3616" max="3616" width="11.77734375" style="4" customWidth="1"/>
    <col min="3617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7" width="16.77734375" style="4" customWidth="1"/>
    <col min="3868" max="3868" width="21.44140625" style="4" customWidth="1"/>
    <col min="3869" max="3869" width="17.88671875" style="4" customWidth="1"/>
    <col min="3870" max="3870" width="12.77734375" style="4" customWidth="1"/>
    <col min="3871" max="3871" width="0" style="4" hidden="1" customWidth="1"/>
    <col min="3872" max="3872" width="11.77734375" style="4" customWidth="1"/>
    <col min="3873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3" width="16.77734375" style="4" customWidth="1"/>
    <col min="4124" max="4124" width="21.44140625" style="4" customWidth="1"/>
    <col min="4125" max="4125" width="17.88671875" style="4" customWidth="1"/>
    <col min="4126" max="4126" width="12.77734375" style="4" customWidth="1"/>
    <col min="4127" max="4127" width="0" style="4" hidden="1" customWidth="1"/>
    <col min="4128" max="4128" width="11.77734375" style="4" customWidth="1"/>
    <col min="4129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79" width="16.77734375" style="4" customWidth="1"/>
    <col min="4380" max="4380" width="21.44140625" style="4" customWidth="1"/>
    <col min="4381" max="4381" width="17.88671875" style="4" customWidth="1"/>
    <col min="4382" max="4382" width="12.77734375" style="4" customWidth="1"/>
    <col min="4383" max="4383" width="0" style="4" hidden="1" customWidth="1"/>
    <col min="4384" max="4384" width="11.77734375" style="4" customWidth="1"/>
    <col min="4385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5" width="16.77734375" style="4" customWidth="1"/>
    <col min="4636" max="4636" width="21.44140625" style="4" customWidth="1"/>
    <col min="4637" max="4637" width="17.88671875" style="4" customWidth="1"/>
    <col min="4638" max="4638" width="12.77734375" style="4" customWidth="1"/>
    <col min="4639" max="4639" width="0" style="4" hidden="1" customWidth="1"/>
    <col min="4640" max="4640" width="11.77734375" style="4" customWidth="1"/>
    <col min="4641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1" width="16.77734375" style="4" customWidth="1"/>
    <col min="4892" max="4892" width="21.44140625" style="4" customWidth="1"/>
    <col min="4893" max="4893" width="17.88671875" style="4" customWidth="1"/>
    <col min="4894" max="4894" width="12.77734375" style="4" customWidth="1"/>
    <col min="4895" max="4895" width="0" style="4" hidden="1" customWidth="1"/>
    <col min="4896" max="4896" width="11.77734375" style="4" customWidth="1"/>
    <col min="4897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7" width="16.77734375" style="4" customWidth="1"/>
    <col min="5148" max="5148" width="21.44140625" style="4" customWidth="1"/>
    <col min="5149" max="5149" width="17.88671875" style="4" customWidth="1"/>
    <col min="5150" max="5150" width="12.77734375" style="4" customWidth="1"/>
    <col min="5151" max="5151" width="0" style="4" hidden="1" customWidth="1"/>
    <col min="5152" max="5152" width="11.77734375" style="4" customWidth="1"/>
    <col min="5153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3" width="16.77734375" style="4" customWidth="1"/>
    <col min="5404" max="5404" width="21.44140625" style="4" customWidth="1"/>
    <col min="5405" max="5405" width="17.88671875" style="4" customWidth="1"/>
    <col min="5406" max="5406" width="12.77734375" style="4" customWidth="1"/>
    <col min="5407" max="5407" width="0" style="4" hidden="1" customWidth="1"/>
    <col min="5408" max="5408" width="11.77734375" style="4" customWidth="1"/>
    <col min="5409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59" width="16.77734375" style="4" customWidth="1"/>
    <col min="5660" max="5660" width="21.44140625" style="4" customWidth="1"/>
    <col min="5661" max="5661" width="17.88671875" style="4" customWidth="1"/>
    <col min="5662" max="5662" width="12.77734375" style="4" customWidth="1"/>
    <col min="5663" max="5663" width="0" style="4" hidden="1" customWidth="1"/>
    <col min="5664" max="5664" width="11.77734375" style="4" customWidth="1"/>
    <col min="5665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5" width="16.77734375" style="4" customWidth="1"/>
    <col min="5916" max="5916" width="21.44140625" style="4" customWidth="1"/>
    <col min="5917" max="5917" width="17.88671875" style="4" customWidth="1"/>
    <col min="5918" max="5918" width="12.77734375" style="4" customWidth="1"/>
    <col min="5919" max="5919" width="0" style="4" hidden="1" customWidth="1"/>
    <col min="5920" max="5920" width="11.77734375" style="4" customWidth="1"/>
    <col min="5921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1" width="16.77734375" style="4" customWidth="1"/>
    <col min="6172" max="6172" width="21.44140625" style="4" customWidth="1"/>
    <col min="6173" max="6173" width="17.88671875" style="4" customWidth="1"/>
    <col min="6174" max="6174" width="12.77734375" style="4" customWidth="1"/>
    <col min="6175" max="6175" width="0" style="4" hidden="1" customWidth="1"/>
    <col min="6176" max="6176" width="11.77734375" style="4" customWidth="1"/>
    <col min="6177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7" width="16.77734375" style="4" customWidth="1"/>
    <col min="6428" max="6428" width="21.44140625" style="4" customWidth="1"/>
    <col min="6429" max="6429" width="17.88671875" style="4" customWidth="1"/>
    <col min="6430" max="6430" width="12.77734375" style="4" customWidth="1"/>
    <col min="6431" max="6431" width="0" style="4" hidden="1" customWidth="1"/>
    <col min="6432" max="6432" width="11.77734375" style="4" customWidth="1"/>
    <col min="6433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3" width="16.77734375" style="4" customWidth="1"/>
    <col min="6684" max="6684" width="21.44140625" style="4" customWidth="1"/>
    <col min="6685" max="6685" width="17.88671875" style="4" customWidth="1"/>
    <col min="6686" max="6686" width="12.77734375" style="4" customWidth="1"/>
    <col min="6687" max="6687" width="0" style="4" hidden="1" customWidth="1"/>
    <col min="6688" max="6688" width="11.77734375" style="4" customWidth="1"/>
    <col min="6689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39" width="16.77734375" style="4" customWidth="1"/>
    <col min="6940" max="6940" width="21.44140625" style="4" customWidth="1"/>
    <col min="6941" max="6941" width="17.88671875" style="4" customWidth="1"/>
    <col min="6942" max="6942" width="12.77734375" style="4" customWidth="1"/>
    <col min="6943" max="6943" width="0" style="4" hidden="1" customWidth="1"/>
    <col min="6944" max="6944" width="11.77734375" style="4" customWidth="1"/>
    <col min="6945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5" width="16.77734375" style="4" customWidth="1"/>
    <col min="7196" max="7196" width="21.44140625" style="4" customWidth="1"/>
    <col min="7197" max="7197" width="17.88671875" style="4" customWidth="1"/>
    <col min="7198" max="7198" width="12.77734375" style="4" customWidth="1"/>
    <col min="7199" max="7199" width="0" style="4" hidden="1" customWidth="1"/>
    <col min="7200" max="7200" width="11.77734375" style="4" customWidth="1"/>
    <col min="7201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1" width="16.77734375" style="4" customWidth="1"/>
    <col min="7452" max="7452" width="21.44140625" style="4" customWidth="1"/>
    <col min="7453" max="7453" width="17.88671875" style="4" customWidth="1"/>
    <col min="7454" max="7454" width="12.77734375" style="4" customWidth="1"/>
    <col min="7455" max="7455" width="0" style="4" hidden="1" customWidth="1"/>
    <col min="7456" max="7456" width="11.77734375" style="4" customWidth="1"/>
    <col min="7457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7" width="16.77734375" style="4" customWidth="1"/>
    <col min="7708" max="7708" width="21.44140625" style="4" customWidth="1"/>
    <col min="7709" max="7709" width="17.88671875" style="4" customWidth="1"/>
    <col min="7710" max="7710" width="12.77734375" style="4" customWidth="1"/>
    <col min="7711" max="7711" width="0" style="4" hidden="1" customWidth="1"/>
    <col min="7712" max="7712" width="11.77734375" style="4" customWidth="1"/>
    <col min="7713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3" width="16.77734375" style="4" customWidth="1"/>
    <col min="7964" max="7964" width="21.44140625" style="4" customWidth="1"/>
    <col min="7965" max="7965" width="17.88671875" style="4" customWidth="1"/>
    <col min="7966" max="7966" width="12.77734375" style="4" customWidth="1"/>
    <col min="7967" max="7967" width="0" style="4" hidden="1" customWidth="1"/>
    <col min="7968" max="7968" width="11.77734375" style="4" customWidth="1"/>
    <col min="7969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19" width="16.77734375" style="4" customWidth="1"/>
    <col min="8220" max="8220" width="21.44140625" style="4" customWidth="1"/>
    <col min="8221" max="8221" width="17.88671875" style="4" customWidth="1"/>
    <col min="8222" max="8222" width="12.77734375" style="4" customWidth="1"/>
    <col min="8223" max="8223" width="0" style="4" hidden="1" customWidth="1"/>
    <col min="8224" max="8224" width="11.77734375" style="4" customWidth="1"/>
    <col min="8225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5" width="16.77734375" style="4" customWidth="1"/>
    <col min="8476" max="8476" width="21.44140625" style="4" customWidth="1"/>
    <col min="8477" max="8477" width="17.88671875" style="4" customWidth="1"/>
    <col min="8478" max="8478" width="12.77734375" style="4" customWidth="1"/>
    <col min="8479" max="8479" width="0" style="4" hidden="1" customWidth="1"/>
    <col min="8480" max="8480" width="11.77734375" style="4" customWidth="1"/>
    <col min="8481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1" width="16.77734375" style="4" customWidth="1"/>
    <col min="8732" max="8732" width="21.44140625" style="4" customWidth="1"/>
    <col min="8733" max="8733" width="17.88671875" style="4" customWidth="1"/>
    <col min="8734" max="8734" width="12.77734375" style="4" customWidth="1"/>
    <col min="8735" max="8735" width="0" style="4" hidden="1" customWidth="1"/>
    <col min="8736" max="8736" width="11.77734375" style="4" customWidth="1"/>
    <col min="8737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7" width="16.77734375" style="4" customWidth="1"/>
    <col min="8988" max="8988" width="21.44140625" style="4" customWidth="1"/>
    <col min="8989" max="8989" width="17.88671875" style="4" customWidth="1"/>
    <col min="8990" max="8990" width="12.77734375" style="4" customWidth="1"/>
    <col min="8991" max="8991" width="0" style="4" hidden="1" customWidth="1"/>
    <col min="8992" max="8992" width="11.77734375" style="4" customWidth="1"/>
    <col min="8993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3" width="16.77734375" style="4" customWidth="1"/>
    <col min="9244" max="9244" width="21.44140625" style="4" customWidth="1"/>
    <col min="9245" max="9245" width="17.88671875" style="4" customWidth="1"/>
    <col min="9246" max="9246" width="12.77734375" style="4" customWidth="1"/>
    <col min="9247" max="9247" width="0" style="4" hidden="1" customWidth="1"/>
    <col min="9248" max="9248" width="11.77734375" style="4" customWidth="1"/>
    <col min="9249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499" width="16.77734375" style="4" customWidth="1"/>
    <col min="9500" max="9500" width="21.44140625" style="4" customWidth="1"/>
    <col min="9501" max="9501" width="17.88671875" style="4" customWidth="1"/>
    <col min="9502" max="9502" width="12.77734375" style="4" customWidth="1"/>
    <col min="9503" max="9503" width="0" style="4" hidden="1" customWidth="1"/>
    <col min="9504" max="9504" width="11.77734375" style="4" customWidth="1"/>
    <col min="9505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5" width="16.77734375" style="4" customWidth="1"/>
    <col min="9756" max="9756" width="21.44140625" style="4" customWidth="1"/>
    <col min="9757" max="9757" width="17.88671875" style="4" customWidth="1"/>
    <col min="9758" max="9758" width="12.77734375" style="4" customWidth="1"/>
    <col min="9759" max="9759" width="0" style="4" hidden="1" customWidth="1"/>
    <col min="9760" max="9760" width="11.77734375" style="4" customWidth="1"/>
    <col min="9761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1" width="16.77734375" style="4" customWidth="1"/>
    <col min="10012" max="10012" width="21.44140625" style="4" customWidth="1"/>
    <col min="10013" max="10013" width="17.88671875" style="4" customWidth="1"/>
    <col min="10014" max="10014" width="12.77734375" style="4" customWidth="1"/>
    <col min="10015" max="10015" width="0" style="4" hidden="1" customWidth="1"/>
    <col min="10016" max="10016" width="11.77734375" style="4" customWidth="1"/>
    <col min="10017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7" width="16.77734375" style="4" customWidth="1"/>
    <col min="10268" max="10268" width="21.44140625" style="4" customWidth="1"/>
    <col min="10269" max="10269" width="17.88671875" style="4" customWidth="1"/>
    <col min="10270" max="10270" width="12.77734375" style="4" customWidth="1"/>
    <col min="10271" max="10271" width="0" style="4" hidden="1" customWidth="1"/>
    <col min="10272" max="10272" width="11.77734375" style="4" customWidth="1"/>
    <col min="10273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3" width="16.77734375" style="4" customWidth="1"/>
    <col min="10524" max="10524" width="21.44140625" style="4" customWidth="1"/>
    <col min="10525" max="10525" width="17.88671875" style="4" customWidth="1"/>
    <col min="10526" max="10526" width="12.77734375" style="4" customWidth="1"/>
    <col min="10527" max="10527" width="0" style="4" hidden="1" customWidth="1"/>
    <col min="10528" max="10528" width="11.77734375" style="4" customWidth="1"/>
    <col min="10529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79" width="16.77734375" style="4" customWidth="1"/>
    <col min="10780" max="10780" width="21.44140625" style="4" customWidth="1"/>
    <col min="10781" max="10781" width="17.88671875" style="4" customWidth="1"/>
    <col min="10782" max="10782" width="12.77734375" style="4" customWidth="1"/>
    <col min="10783" max="10783" width="0" style="4" hidden="1" customWidth="1"/>
    <col min="10784" max="10784" width="11.77734375" style="4" customWidth="1"/>
    <col min="10785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5" width="16.77734375" style="4" customWidth="1"/>
    <col min="11036" max="11036" width="21.44140625" style="4" customWidth="1"/>
    <col min="11037" max="11037" width="17.88671875" style="4" customWidth="1"/>
    <col min="11038" max="11038" width="12.77734375" style="4" customWidth="1"/>
    <col min="11039" max="11039" width="0" style="4" hidden="1" customWidth="1"/>
    <col min="11040" max="11040" width="11.77734375" style="4" customWidth="1"/>
    <col min="11041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1" width="16.77734375" style="4" customWidth="1"/>
    <col min="11292" max="11292" width="21.44140625" style="4" customWidth="1"/>
    <col min="11293" max="11293" width="17.88671875" style="4" customWidth="1"/>
    <col min="11294" max="11294" width="12.77734375" style="4" customWidth="1"/>
    <col min="11295" max="11295" width="0" style="4" hidden="1" customWidth="1"/>
    <col min="11296" max="11296" width="11.77734375" style="4" customWidth="1"/>
    <col min="11297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7" width="16.77734375" style="4" customWidth="1"/>
    <col min="11548" max="11548" width="21.44140625" style="4" customWidth="1"/>
    <col min="11549" max="11549" width="17.88671875" style="4" customWidth="1"/>
    <col min="11550" max="11550" width="12.77734375" style="4" customWidth="1"/>
    <col min="11551" max="11551" width="0" style="4" hidden="1" customWidth="1"/>
    <col min="11552" max="11552" width="11.77734375" style="4" customWidth="1"/>
    <col min="11553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3" width="16.77734375" style="4" customWidth="1"/>
    <col min="11804" max="11804" width="21.44140625" style="4" customWidth="1"/>
    <col min="11805" max="11805" width="17.88671875" style="4" customWidth="1"/>
    <col min="11806" max="11806" width="12.77734375" style="4" customWidth="1"/>
    <col min="11807" max="11807" width="0" style="4" hidden="1" customWidth="1"/>
    <col min="11808" max="11808" width="11.77734375" style="4" customWidth="1"/>
    <col min="11809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59" width="16.77734375" style="4" customWidth="1"/>
    <col min="12060" max="12060" width="21.44140625" style="4" customWidth="1"/>
    <col min="12061" max="12061" width="17.88671875" style="4" customWidth="1"/>
    <col min="12062" max="12062" width="12.77734375" style="4" customWidth="1"/>
    <col min="12063" max="12063" width="0" style="4" hidden="1" customWidth="1"/>
    <col min="12064" max="12064" width="11.77734375" style="4" customWidth="1"/>
    <col min="12065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5" width="16.77734375" style="4" customWidth="1"/>
    <col min="12316" max="12316" width="21.44140625" style="4" customWidth="1"/>
    <col min="12317" max="12317" width="17.88671875" style="4" customWidth="1"/>
    <col min="12318" max="12318" width="12.77734375" style="4" customWidth="1"/>
    <col min="12319" max="12319" width="0" style="4" hidden="1" customWidth="1"/>
    <col min="12320" max="12320" width="11.77734375" style="4" customWidth="1"/>
    <col min="12321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1" width="16.77734375" style="4" customWidth="1"/>
    <col min="12572" max="12572" width="21.44140625" style="4" customWidth="1"/>
    <col min="12573" max="12573" width="17.88671875" style="4" customWidth="1"/>
    <col min="12574" max="12574" width="12.77734375" style="4" customWidth="1"/>
    <col min="12575" max="12575" width="0" style="4" hidden="1" customWidth="1"/>
    <col min="12576" max="12576" width="11.77734375" style="4" customWidth="1"/>
    <col min="12577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7" width="16.77734375" style="4" customWidth="1"/>
    <col min="12828" max="12828" width="21.44140625" style="4" customWidth="1"/>
    <col min="12829" max="12829" width="17.88671875" style="4" customWidth="1"/>
    <col min="12830" max="12830" width="12.77734375" style="4" customWidth="1"/>
    <col min="12831" max="12831" width="0" style="4" hidden="1" customWidth="1"/>
    <col min="12832" max="12832" width="11.77734375" style="4" customWidth="1"/>
    <col min="12833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3" width="16.77734375" style="4" customWidth="1"/>
    <col min="13084" max="13084" width="21.44140625" style="4" customWidth="1"/>
    <col min="13085" max="13085" width="17.88671875" style="4" customWidth="1"/>
    <col min="13086" max="13086" width="12.77734375" style="4" customWidth="1"/>
    <col min="13087" max="13087" width="0" style="4" hidden="1" customWidth="1"/>
    <col min="13088" max="13088" width="11.77734375" style="4" customWidth="1"/>
    <col min="13089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39" width="16.77734375" style="4" customWidth="1"/>
    <col min="13340" max="13340" width="21.44140625" style="4" customWidth="1"/>
    <col min="13341" max="13341" width="17.88671875" style="4" customWidth="1"/>
    <col min="13342" max="13342" width="12.77734375" style="4" customWidth="1"/>
    <col min="13343" max="13343" width="0" style="4" hidden="1" customWidth="1"/>
    <col min="13344" max="13344" width="11.77734375" style="4" customWidth="1"/>
    <col min="13345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5" width="16.77734375" style="4" customWidth="1"/>
    <col min="13596" max="13596" width="21.44140625" style="4" customWidth="1"/>
    <col min="13597" max="13597" width="17.88671875" style="4" customWidth="1"/>
    <col min="13598" max="13598" width="12.77734375" style="4" customWidth="1"/>
    <col min="13599" max="13599" width="0" style="4" hidden="1" customWidth="1"/>
    <col min="13600" max="13600" width="11.77734375" style="4" customWidth="1"/>
    <col min="13601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1" width="16.77734375" style="4" customWidth="1"/>
    <col min="13852" max="13852" width="21.44140625" style="4" customWidth="1"/>
    <col min="13853" max="13853" width="17.88671875" style="4" customWidth="1"/>
    <col min="13854" max="13854" width="12.77734375" style="4" customWidth="1"/>
    <col min="13855" max="13855" width="0" style="4" hidden="1" customWidth="1"/>
    <col min="13856" max="13856" width="11.77734375" style="4" customWidth="1"/>
    <col min="13857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7" width="16.77734375" style="4" customWidth="1"/>
    <col min="14108" max="14108" width="21.44140625" style="4" customWidth="1"/>
    <col min="14109" max="14109" width="17.88671875" style="4" customWidth="1"/>
    <col min="14110" max="14110" width="12.77734375" style="4" customWidth="1"/>
    <col min="14111" max="14111" width="0" style="4" hidden="1" customWidth="1"/>
    <col min="14112" max="14112" width="11.77734375" style="4" customWidth="1"/>
    <col min="14113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3" width="16.77734375" style="4" customWidth="1"/>
    <col min="14364" max="14364" width="21.44140625" style="4" customWidth="1"/>
    <col min="14365" max="14365" width="17.88671875" style="4" customWidth="1"/>
    <col min="14366" max="14366" width="12.77734375" style="4" customWidth="1"/>
    <col min="14367" max="14367" width="0" style="4" hidden="1" customWidth="1"/>
    <col min="14368" max="14368" width="11.77734375" style="4" customWidth="1"/>
    <col min="14369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19" width="16.77734375" style="4" customWidth="1"/>
    <col min="14620" max="14620" width="21.44140625" style="4" customWidth="1"/>
    <col min="14621" max="14621" width="17.88671875" style="4" customWidth="1"/>
    <col min="14622" max="14622" width="12.77734375" style="4" customWidth="1"/>
    <col min="14623" max="14623" width="0" style="4" hidden="1" customWidth="1"/>
    <col min="14624" max="14624" width="11.77734375" style="4" customWidth="1"/>
    <col min="14625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5" width="16.77734375" style="4" customWidth="1"/>
    <col min="14876" max="14876" width="21.44140625" style="4" customWidth="1"/>
    <col min="14877" max="14877" width="17.88671875" style="4" customWidth="1"/>
    <col min="14878" max="14878" width="12.77734375" style="4" customWidth="1"/>
    <col min="14879" max="14879" width="0" style="4" hidden="1" customWidth="1"/>
    <col min="14880" max="14880" width="11.77734375" style="4" customWidth="1"/>
    <col min="14881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1" width="16.77734375" style="4" customWidth="1"/>
    <col min="15132" max="15132" width="21.44140625" style="4" customWidth="1"/>
    <col min="15133" max="15133" width="17.88671875" style="4" customWidth="1"/>
    <col min="15134" max="15134" width="12.77734375" style="4" customWidth="1"/>
    <col min="15135" max="15135" width="0" style="4" hidden="1" customWidth="1"/>
    <col min="15136" max="15136" width="11.77734375" style="4" customWidth="1"/>
    <col min="15137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7" width="16.77734375" style="4" customWidth="1"/>
    <col min="15388" max="15388" width="21.44140625" style="4" customWidth="1"/>
    <col min="15389" max="15389" width="17.88671875" style="4" customWidth="1"/>
    <col min="15390" max="15390" width="12.77734375" style="4" customWidth="1"/>
    <col min="15391" max="15391" width="0" style="4" hidden="1" customWidth="1"/>
    <col min="15392" max="15392" width="11.77734375" style="4" customWidth="1"/>
    <col min="15393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3" width="16.77734375" style="4" customWidth="1"/>
    <col min="15644" max="15644" width="21.44140625" style="4" customWidth="1"/>
    <col min="15645" max="15645" width="17.88671875" style="4" customWidth="1"/>
    <col min="15646" max="15646" width="12.77734375" style="4" customWidth="1"/>
    <col min="15647" max="15647" width="0" style="4" hidden="1" customWidth="1"/>
    <col min="15648" max="15648" width="11.77734375" style="4" customWidth="1"/>
    <col min="15649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899" width="16.77734375" style="4" customWidth="1"/>
    <col min="15900" max="15900" width="21.44140625" style="4" customWidth="1"/>
    <col min="15901" max="15901" width="17.88671875" style="4" customWidth="1"/>
    <col min="15902" max="15902" width="12.77734375" style="4" customWidth="1"/>
    <col min="15903" max="15903" width="0" style="4" hidden="1" customWidth="1"/>
    <col min="15904" max="15904" width="11.77734375" style="4" customWidth="1"/>
    <col min="15905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5" width="16.77734375" style="4" customWidth="1"/>
    <col min="16156" max="16156" width="21.44140625" style="4" customWidth="1"/>
    <col min="16157" max="16157" width="17.88671875" style="4" customWidth="1"/>
    <col min="16158" max="16158" width="12.77734375" style="4" customWidth="1"/>
    <col min="16159" max="16159" width="0" style="4" hidden="1" customWidth="1"/>
    <col min="16160" max="16160" width="11.77734375" style="4" customWidth="1"/>
    <col min="16161" max="16384" width="10" style="4"/>
  </cols>
  <sheetData>
    <row r="1" spans="1:33" ht="45" customHeight="1" x14ac:dyDescent="0.4">
      <c r="T1" s="111"/>
      <c r="U1" s="111"/>
      <c r="V1" s="111"/>
      <c r="W1" s="111"/>
      <c r="X1" s="111"/>
      <c r="Y1" s="111"/>
      <c r="Z1" s="108"/>
      <c r="AA1" s="108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196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159</v>
      </c>
      <c r="AB4" s="10"/>
    </row>
    <row r="5" spans="1:33" s="12" customFormat="1" ht="18" thickBot="1" x14ac:dyDescent="0.45">
      <c r="B5" s="13" t="s">
        <v>18</v>
      </c>
      <c r="C5" s="14"/>
      <c r="D5" s="12" t="s">
        <v>197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121</v>
      </c>
      <c r="C10" s="28">
        <v>100</v>
      </c>
      <c r="D10" s="33">
        <v>4830920</v>
      </c>
      <c r="E10" s="33">
        <v>4827228</v>
      </c>
      <c r="F10" s="33">
        <v>1234572</v>
      </c>
      <c r="G10" s="33">
        <v>114813</v>
      </c>
      <c r="H10" s="33">
        <v>308855</v>
      </c>
      <c r="I10" s="33">
        <v>4350189</v>
      </c>
      <c r="J10" s="33">
        <v>4162280</v>
      </c>
      <c r="K10" s="33">
        <v>172145</v>
      </c>
      <c r="L10" s="33">
        <v>15764</v>
      </c>
      <c r="M10" s="33">
        <v>972229</v>
      </c>
      <c r="N10" s="33">
        <v>0</v>
      </c>
      <c r="O10" s="33">
        <v>966992</v>
      </c>
      <c r="P10" s="33">
        <v>743073</v>
      </c>
      <c r="Q10" s="33">
        <v>40898</v>
      </c>
      <c r="R10" s="33">
        <v>57120</v>
      </c>
      <c r="S10" s="33">
        <v>59535</v>
      </c>
      <c r="T10" s="33">
        <v>6065492</v>
      </c>
      <c r="U10" s="33">
        <v>2336152.3909999998</v>
      </c>
      <c r="V10" s="29">
        <f>[2]Արյունաբան!C77</f>
        <v>136561</v>
      </c>
      <c r="W10" s="33">
        <v>353</v>
      </c>
      <c r="X10" s="29">
        <f>[2]Արյունաբան!C14</f>
        <v>3563829.0460000001</v>
      </c>
      <c r="Y10" s="29">
        <f>[2]Արյունաբան!C15</f>
        <v>2336152.3909999998</v>
      </c>
      <c r="Z10" s="29">
        <f>[2]Արյունաբան!C42</f>
        <v>3397291.236</v>
      </c>
      <c r="AA10" s="29">
        <f>[2]Արյունաբան!C43</f>
        <v>3363662.1359999999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71</v>
      </c>
      <c r="C11" s="28">
        <v>100</v>
      </c>
      <c r="D11" s="33">
        <v>147327</v>
      </c>
      <c r="E11" s="33">
        <v>138934</v>
      </c>
      <c r="F11" s="33">
        <v>732212</v>
      </c>
      <c r="G11" s="33">
        <v>2659</v>
      </c>
      <c r="H11" s="33">
        <v>684544</v>
      </c>
      <c r="I11" s="33">
        <v>120860</v>
      </c>
      <c r="J11" s="33">
        <v>125835</v>
      </c>
      <c r="K11" s="33">
        <v>-23850</v>
      </c>
      <c r="L11" s="33">
        <v>18875</v>
      </c>
      <c r="M11" s="33">
        <v>0</v>
      </c>
      <c r="N11" s="33">
        <v>0</v>
      </c>
      <c r="O11" s="33">
        <v>0</v>
      </c>
      <c r="P11" s="33">
        <v>758679</v>
      </c>
      <c r="Q11" s="33">
        <v>2814</v>
      </c>
      <c r="R11" s="33">
        <v>31282</v>
      </c>
      <c r="S11" s="33">
        <v>41118</v>
      </c>
      <c r="T11" s="33">
        <v>879539</v>
      </c>
      <c r="U11" s="33">
        <v>727513</v>
      </c>
      <c r="V11" s="29">
        <f>[2]Դեղեր!C77</f>
        <v>36025</v>
      </c>
      <c r="W11" s="33">
        <v>143</v>
      </c>
      <c r="X11" s="29">
        <f>[2]Դեղեր!C14</f>
        <v>765545</v>
      </c>
      <c r="Y11" s="29">
        <f>[2]Դեղեր!C15</f>
        <v>727513</v>
      </c>
      <c r="Z11" s="29">
        <f>[2]Դեղեր!C42</f>
        <v>728290</v>
      </c>
      <c r="AA11" s="29">
        <f>[2]Դեղեր!C43</f>
        <v>603356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198</v>
      </c>
      <c r="C12" s="28">
        <v>100</v>
      </c>
      <c r="D12" s="33">
        <v>2121245.9</v>
      </c>
      <c r="E12" s="33">
        <v>2121245.9</v>
      </c>
      <c r="F12" s="33">
        <v>999805.1</v>
      </c>
      <c r="G12" s="33">
        <v>3508.3</v>
      </c>
      <c r="H12" s="33">
        <v>198463.6</v>
      </c>
      <c r="I12" s="33">
        <v>1166039.2</v>
      </c>
      <c r="J12" s="33">
        <v>170180</v>
      </c>
      <c r="K12" s="33">
        <v>346957.3</v>
      </c>
      <c r="L12" s="33">
        <v>11270</v>
      </c>
      <c r="M12" s="33">
        <v>1751370.7</v>
      </c>
      <c r="N12" s="33">
        <v>0</v>
      </c>
      <c r="O12" s="33">
        <v>1751370.7</v>
      </c>
      <c r="P12" s="33">
        <v>203641.1</v>
      </c>
      <c r="Q12" s="33">
        <v>122271.1</v>
      </c>
      <c r="R12" s="33">
        <v>52923.1</v>
      </c>
      <c r="S12" s="33">
        <v>25671.8</v>
      </c>
      <c r="T12" s="33">
        <v>3121051</v>
      </c>
      <c r="U12" s="33">
        <v>3649383.1</v>
      </c>
      <c r="V12" s="29">
        <f>[2]Ինֆեկց!C77</f>
        <v>8084.7</v>
      </c>
      <c r="W12" s="33">
        <v>473</v>
      </c>
      <c r="X12" s="29">
        <f>[2]Ինֆեկց!C14</f>
        <v>3649383</v>
      </c>
      <c r="Y12" s="29">
        <f>[2]Ինֆեկց!C15</f>
        <v>2511361</v>
      </c>
      <c r="Z12" s="29">
        <f>[2]Ինֆեկց!C42</f>
        <v>3623462</v>
      </c>
      <c r="AA12" s="29">
        <f>[2]Ինֆեկց!C43</f>
        <v>3598632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72</v>
      </c>
      <c r="C13" s="28">
        <v>100</v>
      </c>
      <c r="D13" s="33">
        <v>420907</v>
      </c>
      <c r="E13" s="33">
        <v>418805</v>
      </c>
      <c r="F13" s="33">
        <v>52595</v>
      </c>
      <c r="G13" s="33">
        <v>12602</v>
      </c>
      <c r="H13" s="33">
        <v>9491</v>
      </c>
      <c r="I13" s="33">
        <v>363229</v>
      </c>
      <c r="J13" s="33">
        <v>93565</v>
      </c>
      <c r="K13" s="33">
        <v>41583</v>
      </c>
      <c r="L13" s="33">
        <v>2707</v>
      </c>
      <c r="M13" s="33">
        <v>59286</v>
      </c>
      <c r="N13" s="33">
        <v>34431</v>
      </c>
      <c r="O13" s="33">
        <v>24855</v>
      </c>
      <c r="P13" s="33">
        <v>50987</v>
      </c>
      <c r="Q13" s="33">
        <v>8580</v>
      </c>
      <c r="R13" s="33">
        <v>7766</v>
      </c>
      <c r="S13" s="33">
        <v>0</v>
      </c>
      <c r="T13" s="33">
        <v>473502</v>
      </c>
      <c r="U13" s="33">
        <v>1108151</v>
      </c>
      <c r="V13" s="29">
        <f>[2]ՀԱՊԱԿ!C77</f>
        <v>72814</v>
      </c>
      <c r="W13" s="33">
        <v>300</v>
      </c>
      <c r="X13" s="29">
        <f>[2]ՀԱՊԱԿ!C14</f>
        <v>1116527</v>
      </c>
      <c r="Y13" s="29">
        <f>[2]ՀԱՊԱԿ!C15</f>
        <v>1108151</v>
      </c>
      <c r="Z13" s="29">
        <f>[2]ՀԱՊԱԿ!C42</f>
        <v>1027733</v>
      </c>
      <c r="AA13" s="29">
        <f>[2]ՀԱՊԱԿ!C43</f>
        <v>1027733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199</v>
      </c>
      <c r="C14" s="28">
        <v>100</v>
      </c>
      <c r="D14" s="33">
        <v>182358.3</v>
      </c>
      <c r="E14" s="33">
        <v>181581.6</v>
      </c>
      <c r="F14" s="33">
        <v>173594</v>
      </c>
      <c r="G14" s="33">
        <v>7934.1</v>
      </c>
      <c r="H14" s="33">
        <v>66951.7</v>
      </c>
      <c r="I14" s="33">
        <v>294075.09999999998</v>
      </c>
      <c r="J14" s="33">
        <v>84490</v>
      </c>
      <c r="K14" s="33">
        <v>205039.3</v>
      </c>
      <c r="L14" s="33">
        <v>4545.8</v>
      </c>
      <c r="M14" s="33">
        <v>761.6</v>
      </c>
      <c r="N14" s="33">
        <v>0</v>
      </c>
      <c r="O14" s="33">
        <v>761.6</v>
      </c>
      <c r="P14" s="33">
        <v>61115.6</v>
      </c>
      <c r="Q14" s="33">
        <v>18163.099999999999</v>
      </c>
      <c r="R14" s="33">
        <v>21036.6</v>
      </c>
      <c r="S14" s="33">
        <v>0</v>
      </c>
      <c r="T14" s="33">
        <v>355952.3</v>
      </c>
      <c r="U14" s="33">
        <v>814675.8</v>
      </c>
      <c r="V14" s="29">
        <f>[2]Սևան!C77</f>
        <v>29903.4</v>
      </c>
      <c r="W14" s="33">
        <v>241</v>
      </c>
      <c r="X14" s="29">
        <f>[2]Սևան!C14</f>
        <v>833425.3</v>
      </c>
      <c r="Y14" s="29">
        <f>[2]Սևան!C15</f>
        <v>814675.8</v>
      </c>
      <c r="Z14" s="29">
        <f>[2]Սևան!C42</f>
        <v>798506.3</v>
      </c>
      <c r="AA14" s="29">
        <f>[2]Սևան!C43</f>
        <v>622373.4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155</v>
      </c>
      <c r="C15" s="28">
        <v>100</v>
      </c>
      <c r="D15" s="33">
        <v>554099</v>
      </c>
      <c r="E15" s="33">
        <v>536504</v>
      </c>
      <c r="F15" s="33">
        <v>87688</v>
      </c>
      <c r="G15" s="33">
        <v>21863</v>
      </c>
      <c r="H15" s="33">
        <v>28728</v>
      </c>
      <c r="I15" s="33">
        <v>487089</v>
      </c>
      <c r="J15" s="33">
        <v>400845</v>
      </c>
      <c r="K15" s="33">
        <v>19096</v>
      </c>
      <c r="L15" s="33">
        <v>0</v>
      </c>
      <c r="M15" s="33">
        <v>14744</v>
      </c>
      <c r="N15" s="33">
        <v>0</v>
      </c>
      <c r="O15" s="33">
        <v>14744</v>
      </c>
      <c r="P15" s="33">
        <v>139954</v>
      </c>
      <c r="Q15" s="33">
        <v>10360</v>
      </c>
      <c r="R15" s="33">
        <v>22743</v>
      </c>
      <c r="S15" s="33">
        <v>4821</v>
      </c>
      <c r="T15" s="33">
        <v>641787</v>
      </c>
      <c r="U15" s="33">
        <v>843990</v>
      </c>
      <c r="V15" s="29">
        <f>[2]Ազգինստիտ!C77</f>
        <v>-8724</v>
      </c>
      <c r="W15" s="33">
        <v>275</v>
      </c>
      <c r="X15" s="29">
        <f>[2]Ազգինստիտ!C14</f>
        <v>1134184</v>
      </c>
      <c r="Y15" s="29">
        <f>[2]Ազգինստիտ!C15</f>
        <v>843990</v>
      </c>
      <c r="Z15" s="29">
        <f>[2]Ազգինստիտ!C42</f>
        <v>1133891</v>
      </c>
      <c r="AA15" s="29">
        <f>[2]Ազգինստիտ!C43</f>
        <v>838278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122</v>
      </c>
      <c r="C16" s="28">
        <v>100</v>
      </c>
      <c r="D16" s="33">
        <v>15760333</v>
      </c>
      <c r="E16" s="33">
        <v>15741262</v>
      </c>
      <c r="F16" s="33">
        <v>4568547.5999999996</v>
      </c>
      <c r="G16" s="33">
        <v>1608716.6</v>
      </c>
      <c r="H16" s="33">
        <v>1049591</v>
      </c>
      <c r="I16" s="33">
        <v>8146335</v>
      </c>
      <c r="J16" s="33">
        <v>1101395</v>
      </c>
      <c r="K16" s="33">
        <v>-406717.8</v>
      </c>
      <c r="L16" s="33">
        <v>0</v>
      </c>
      <c r="M16" s="33">
        <v>8131600</v>
      </c>
      <c r="N16" s="33">
        <v>0</v>
      </c>
      <c r="O16" s="33">
        <v>6707946</v>
      </c>
      <c r="P16" s="33">
        <v>4050945</v>
      </c>
      <c r="Q16" s="33">
        <v>1318718</v>
      </c>
      <c r="R16" s="33">
        <v>0</v>
      </c>
      <c r="S16" s="33">
        <v>10429</v>
      </c>
      <c r="T16" s="33">
        <v>20328880</v>
      </c>
      <c r="U16" s="33">
        <v>11381923</v>
      </c>
      <c r="V16" s="29">
        <f>[2]ԳրիգորԼուսավոր!C77</f>
        <v>-248686.8</v>
      </c>
      <c r="W16" s="33">
        <v>1659</v>
      </c>
      <c r="X16" s="29">
        <f>[2]ԳրիգորԼուսավոր!C14</f>
        <v>11782377.199999999</v>
      </c>
      <c r="Y16" s="29">
        <f>[2]ԳրիգորԼուսավոր!C15</f>
        <v>11381923</v>
      </c>
      <c r="Z16" s="29">
        <f>[2]ԳրիգորԼուսավոր!C42</f>
        <v>11858035</v>
      </c>
      <c r="AA16" s="29">
        <f>[2]ԳրիգորԼուսավոր!C43</f>
        <v>11198464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156</v>
      </c>
      <c r="C17" s="28">
        <v>100</v>
      </c>
      <c r="D17" s="33">
        <v>299677.90000000002</v>
      </c>
      <c r="E17" s="33">
        <v>294797.2</v>
      </c>
      <c r="F17" s="33">
        <v>68339.7</v>
      </c>
      <c r="G17" s="33">
        <v>6182.1</v>
      </c>
      <c r="H17" s="33">
        <v>41973.2</v>
      </c>
      <c r="I17" s="33">
        <v>270693.2</v>
      </c>
      <c r="J17" s="33">
        <v>59361</v>
      </c>
      <c r="K17" s="33">
        <v>167632.5</v>
      </c>
      <c r="L17" s="33">
        <v>7859</v>
      </c>
      <c r="M17" s="33">
        <v>61550.7</v>
      </c>
      <c r="N17" s="33">
        <v>0</v>
      </c>
      <c r="O17" s="33">
        <v>59478</v>
      </c>
      <c r="P17" s="33">
        <v>35773.699999999997</v>
      </c>
      <c r="Q17" s="33">
        <v>4458.8999999999996</v>
      </c>
      <c r="R17" s="33">
        <v>17470.900000000001</v>
      </c>
      <c r="S17" s="33"/>
      <c r="T17" s="33">
        <v>368017.6</v>
      </c>
      <c r="U17" s="33">
        <v>531928.1</v>
      </c>
      <c r="V17" s="29">
        <f>[2]Կախվածություններ!C77</f>
        <v>71478.3</v>
      </c>
      <c r="W17" s="33">
        <v>106</v>
      </c>
      <c r="X17" s="29">
        <f>[2]Կախվածություններ!C14</f>
        <v>605916.80000000005</v>
      </c>
      <c r="Y17" s="29">
        <f>[2]Կախվածություններ!C15</f>
        <v>531928.1</v>
      </c>
      <c r="Z17" s="29">
        <f>[2]Կախվածություններ!C42</f>
        <v>518659.20000000013</v>
      </c>
      <c r="AA17" s="29">
        <f>[2]Կախվածություններ!C43</f>
        <v>492646.20000000013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157</v>
      </c>
      <c r="C18" s="28">
        <v>100</v>
      </c>
      <c r="D18" s="33">
        <v>453454.6</v>
      </c>
      <c r="E18" s="33">
        <v>453421</v>
      </c>
      <c r="F18" s="33">
        <v>75739.600000000006</v>
      </c>
      <c r="G18" s="33">
        <v>9282.7999999999993</v>
      </c>
      <c r="H18" s="33">
        <v>29044.1</v>
      </c>
      <c r="I18" s="33">
        <v>297140</v>
      </c>
      <c r="J18" s="33">
        <v>186161.5</v>
      </c>
      <c r="K18" s="33">
        <v>80995.600000000006</v>
      </c>
      <c r="L18" s="33">
        <v>29982.9</v>
      </c>
      <c r="M18" s="33">
        <v>125136.8</v>
      </c>
      <c r="N18" s="33">
        <v>0</v>
      </c>
      <c r="O18" s="33">
        <v>125136.8</v>
      </c>
      <c r="P18" s="33">
        <v>106917.4</v>
      </c>
      <c r="Q18" s="33">
        <v>11637.4</v>
      </c>
      <c r="R18" s="33">
        <v>19567.900000000001</v>
      </c>
      <c r="S18" s="33">
        <v>0</v>
      </c>
      <c r="T18" s="33">
        <v>466250.6</v>
      </c>
      <c r="U18" s="33">
        <v>662050</v>
      </c>
      <c r="V18" s="29">
        <f>[2]Ավան!C77</f>
        <v>63991.4</v>
      </c>
      <c r="W18" s="33">
        <v>160</v>
      </c>
      <c r="X18" s="29">
        <f>[2]Ավան!C14</f>
        <v>738054.3</v>
      </c>
      <c r="Y18" s="29">
        <f>[2]Ավան!C15</f>
        <v>662050</v>
      </c>
      <c r="Z18" s="29">
        <f>[2]Ավան!C42</f>
        <v>659608.80000000005</v>
      </c>
      <c r="AA18" s="29">
        <f>[2]Ավան!C43</f>
        <v>593819.5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200</v>
      </c>
      <c r="C19" s="28">
        <v>100</v>
      </c>
      <c r="D19" s="33">
        <v>786193.5</v>
      </c>
      <c r="E19" s="33">
        <v>784203.7</v>
      </c>
      <c r="F19" s="33">
        <v>95285.9</v>
      </c>
      <c r="G19" s="33">
        <v>17045.099999999999</v>
      </c>
      <c r="H19" s="33">
        <v>40394.6</v>
      </c>
      <c r="I19" s="33">
        <v>538510.4</v>
      </c>
      <c r="J19" s="33">
        <v>583090</v>
      </c>
      <c r="K19" s="33">
        <v>-44579.6</v>
      </c>
      <c r="L19" s="33"/>
      <c r="M19" s="33">
        <v>314182.8</v>
      </c>
      <c r="N19" s="33"/>
      <c r="O19" s="33">
        <v>314182.59999999998</v>
      </c>
      <c r="P19" s="33">
        <v>28786.2</v>
      </c>
      <c r="Q19" s="33">
        <v>2026.3</v>
      </c>
      <c r="R19" s="33">
        <v>690</v>
      </c>
      <c r="S19" s="33">
        <v>0</v>
      </c>
      <c r="T19" s="33">
        <v>881479.4</v>
      </c>
      <c r="U19" s="33">
        <v>372211</v>
      </c>
      <c r="V19" s="29">
        <f>'[2]Բերդի ԲԿ'!C77</f>
        <v>1849.5999999999185</v>
      </c>
      <c r="W19" s="33">
        <v>139</v>
      </c>
      <c r="X19" s="29">
        <f>'[2]Բերդի ԲԿ'!C14</f>
        <v>443121.6</v>
      </c>
      <c r="Y19" s="29">
        <f>'[2]Բերդի ԲԿ'!C15</f>
        <v>372211</v>
      </c>
      <c r="Z19" s="29">
        <f>'[2]Բերդի ԲԿ'!C42</f>
        <v>441272.00000000006</v>
      </c>
      <c r="AA19" s="29">
        <f>'[2]Բերդի ԲԿ'!C43</f>
        <v>441272.00000000006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201</v>
      </c>
      <c r="C20" s="34" t="s">
        <v>84</v>
      </c>
      <c r="D20" s="33">
        <v>452266</v>
      </c>
      <c r="E20" s="33">
        <v>452266</v>
      </c>
      <c r="F20" s="33">
        <v>33204</v>
      </c>
      <c r="G20" s="33">
        <v>10752</v>
      </c>
      <c r="H20" s="33">
        <v>127</v>
      </c>
      <c r="I20" s="33">
        <v>41350</v>
      </c>
      <c r="J20" s="33">
        <v>37388</v>
      </c>
      <c r="K20" s="33">
        <v>3963</v>
      </c>
      <c r="L20" s="33">
        <v>0</v>
      </c>
      <c r="M20" s="33">
        <v>409396</v>
      </c>
      <c r="N20" s="33"/>
      <c r="O20" s="33">
        <v>409396</v>
      </c>
      <c r="P20" s="33">
        <v>34724</v>
      </c>
      <c r="Q20" s="33">
        <v>12321</v>
      </c>
      <c r="R20" s="33">
        <v>10510</v>
      </c>
      <c r="S20" s="33">
        <v>4406</v>
      </c>
      <c r="T20" s="33">
        <v>485470</v>
      </c>
      <c r="U20" s="33">
        <v>459226</v>
      </c>
      <c r="V20" s="29">
        <f>[2]Մաշկաբան!C77</f>
        <v>16332</v>
      </c>
      <c r="W20" s="33">
        <v>96</v>
      </c>
      <c r="X20" s="29">
        <f>[2]Մաշկաբան!C14</f>
        <v>499594</v>
      </c>
      <c r="Y20" s="29">
        <f>[2]Մաշկաբան!C15</f>
        <v>459169</v>
      </c>
      <c r="Z20" s="29">
        <f>[2]Մաշկաբան!C42</f>
        <v>483262</v>
      </c>
      <c r="AA20" s="29">
        <f>[2]Մաշկաբան!C43</f>
        <v>483262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202</v>
      </c>
      <c r="C21" s="34" t="s">
        <v>84</v>
      </c>
      <c r="D21" s="33">
        <v>22870</v>
      </c>
      <c r="E21" s="33">
        <v>22870</v>
      </c>
      <c r="F21" s="33">
        <v>5563</v>
      </c>
      <c r="G21" s="33">
        <v>1024</v>
      </c>
      <c r="H21" s="33">
        <v>2863</v>
      </c>
      <c r="I21" s="33">
        <v>6484</v>
      </c>
      <c r="J21" s="33">
        <v>3014</v>
      </c>
      <c r="K21" s="33">
        <v>3018</v>
      </c>
      <c r="L21" s="33">
        <v>452</v>
      </c>
      <c r="M21" s="33">
        <v>20098</v>
      </c>
      <c r="N21" s="33">
        <v>0</v>
      </c>
      <c r="O21" s="33">
        <v>20098</v>
      </c>
      <c r="P21" s="33">
        <v>1851</v>
      </c>
      <c r="Q21" s="33">
        <v>1310</v>
      </c>
      <c r="R21" s="33">
        <v>285</v>
      </c>
      <c r="S21" s="33">
        <v>0</v>
      </c>
      <c r="T21" s="33">
        <v>28433</v>
      </c>
      <c r="U21" s="33">
        <v>126393</v>
      </c>
      <c r="V21" s="29">
        <f>[2]Նևրոզներ!C77</f>
        <v>648</v>
      </c>
      <c r="W21" s="33">
        <v>41</v>
      </c>
      <c r="X21" s="29">
        <f>[2]Նևրոզներ!C14</f>
        <v>128777</v>
      </c>
      <c r="Y21" s="29">
        <f>[2]Նևրոզներ!C15</f>
        <v>126393</v>
      </c>
      <c r="Z21" s="29">
        <f>[2]Նևրոզներ!C42</f>
        <v>128129</v>
      </c>
      <c r="AA21" s="29">
        <f>[2]Նևրոզներ!C43</f>
        <v>128129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203</v>
      </c>
      <c r="C22" s="34" t="s">
        <v>84</v>
      </c>
      <c r="D22" s="33">
        <v>10033097</v>
      </c>
      <c r="E22" s="33">
        <v>9547877</v>
      </c>
      <c r="F22" s="33">
        <v>642516</v>
      </c>
      <c r="G22" s="33">
        <v>162478</v>
      </c>
      <c r="H22" s="33">
        <v>120056</v>
      </c>
      <c r="I22" s="33">
        <v>6180188</v>
      </c>
      <c r="J22" s="33">
        <v>607370</v>
      </c>
      <c r="K22" s="33">
        <v>2246911</v>
      </c>
      <c r="L22" s="33">
        <v>16420</v>
      </c>
      <c r="M22" s="33">
        <v>2091141</v>
      </c>
      <c r="N22" s="33">
        <v>366620</v>
      </c>
      <c r="O22" s="33">
        <v>1077663</v>
      </c>
      <c r="P22" s="33">
        <v>2404284</v>
      </c>
      <c r="Q22" s="33">
        <v>445164</v>
      </c>
      <c r="R22" s="33">
        <v>116672</v>
      </c>
      <c r="S22" s="33">
        <v>151587</v>
      </c>
      <c r="T22" s="33">
        <v>10675613</v>
      </c>
      <c r="U22" s="33">
        <v>4932050</v>
      </c>
      <c r="V22" s="29">
        <f>[2]Ուռուցքաբ!C77</f>
        <v>146672</v>
      </c>
      <c r="W22" s="33">
        <v>550</v>
      </c>
      <c r="X22" s="29">
        <f>[2]Ուռուցքաբ!C14</f>
        <v>5874555</v>
      </c>
      <c r="Y22" s="29">
        <f>[2]Ուռուցքաբ!C15</f>
        <v>4858442</v>
      </c>
      <c r="Z22" s="29">
        <f>[2]Ուռուցքաբ!C42</f>
        <v>5700226</v>
      </c>
      <c r="AA22" s="29">
        <f>[2]Ուռուցքաբ!C43</f>
        <v>5641324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204</v>
      </c>
      <c r="C23" s="34" t="s">
        <v>84</v>
      </c>
      <c r="D23" s="33">
        <v>159565.4</v>
      </c>
      <c r="E23" s="33">
        <v>159453</v>
      </c>
      <c r="F23" s="33">
        <v>108944.6</v>
      </c>
      <c r="G23" s="33">
        <v>19392</v>
      </c>
      <c r="H23" s="33">
        <v>34939</v>
      </c>
      <c r="I23" s="33">
        <v>34847</v>
      </c>
      <c r="J23" s="33">
        <v>75060</v>
      </c>
      <c r="K23" s="33">
        <v>40537</v>
      </c>
      <c r="L23" s="33">
        <v>324</v>
      </c>
      <c r="M23" s="33">
        <v>101969</v>
      </c>
      <c r="N23" s="33">
        <v>14754</v>
      </c>
      <c r="O23" s="33">
        <v>87215</v>
      </c>
      <c r="P23" s="33">
        <v>131694</v>
      </c>
      <c r="Q23" s="33">
        <v>55467</v>
      </c>
      <c r="R23" s="33">
        <v>24457</v>
      </c>
      <c r="S23" s="33"/>
      <c r="T23" s="33">
        <v>268510</v>
      </c>
      <c r="U23" s="33">
        <v>957435</v>
      </c>
      <c r="V23" s="29">
        <f>[2]Այրվածք!C77</f>
        <v>-8869</v>
      </c>
      <c r="W23" s="33">
        <v>123</v>
      </c>
      <c r="X23" s="29">
        <f>[2]Այրվածք!C14</f>
        <v>1080819</v>
      </c>
      <c r="Y23" s="29">
        <f>[2]Այրվածք!C15</f>
        <v>1040154</v>
      </c>
      <c r="Z23" s="29">
        <f>[2]Այրվածք!C42</f>
        <v>1089688</v>
      </c>
      <c r="AA23" s="29">
        <f>[2]Այրվածք!C43</f>
        <v>1089688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29">
        <f>[2]Sheet15!C77</f>
        <v>0</v>
      </c>
      <c r="W24" s="33">
        <v>0</v>
      </c>
      <c r="X24" s="29">
        <f>[2]Sheet15!C14</f>
        <v>0</v>
      </c>
      <c r="Y24" s="29">
        <f>[2]Sheet15!C15</f>
        <v>0</v>
      </c>
      <c r="Z24" s="29">
        <f>[2]Sheet15!C42</f>
        <v>0</v>
      </c>
      <c r="AA24" s="29">
        <f>[2]Sheet15!C43</f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29">
        <f>[2]Sheet16!C77</f>
        <v>0</v>
      </c>
      <c r="W25" s="33">
        <v>0</v>
      </c>
      <c r="X25" s="29">
        <f>[2]Sheet16!C14</f>
        <v>0</v>
      </c>
      <c r="Y25" s="29">
        <f>[2]Sheet16!C15</f>
        <v>0</v>
      </c>
      <c r="Z25" s="29">
        <f>[2]Sheet16!C42</f>
        <v>0</v>
      </c>
      <c r="AA25" s="29">
        <f>[2]Sheet16!C43</f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29">
        <f>[2]Sheet17!C77</f>
        <v>0</v>
      </c>
      <c r="W26" s="33">
        <v>0</v>
      </c>
      <c r="X26" s="29">
        <f>[2]Sheet17!C14</f>
        <v>0</v>
      </c>
      <c r="Y26" s="29">
        <f>[2]Sheet17!C15</f>
        <v>0</v>
      </c>
      <c r="Z26" s="29">
        <f>[2]Sheet17!C42</f>
        <v>0</v>
      </c>
      <c r="AA26" s="29">
        <f>[2]Sheet17!C43</f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29">
        <f>[2]Sheet18!C77</f>
        <v>0</v>
      </c>
      <c r="W27" s="33">
        <v>0</v>
      </c>
      <c r="X27" s="29">
        <f>[2]Sheet18!C14</f>
        <v>0</v>
      </c>
      <c r="Y27" s="29">
        <f>[2]Sheet18!C15</f>
        <v>0</v>
      </c>
      <c r="Z27" s="29">
        <f>[2]Sheet18!C42</f>
        <v>0</v>
      </c>
      <c r="AA27" s="29">
        <f>[2]Sheet18!C43</f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29">
        <f>[2]Sheet19!C77</f>
        <v>0</v>
      </c>
      <c r="W28" s="33">
        <v>0</v>
      </c>
      <c r="X28" s="29">
        <f>[2]Sheet19!C14</f>
        <v>0</v>
      </c>
      <c r="Y28" s="29">
        <f>[2]Sheet19!C15</f>
        <v>0</v>
      </c>
      <c r="Z28" s="29">
        <f>[2]Sheet19!C42</f>
        <v>0</v>
      </c>
      <c r="AA28" s="29">
        <f>[2]Sheet19!C43</f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29">
        <f>[2]Sheet20!C77</f>
        <v>0</v>
      </c>
      <c r="W29" s="33">
        <v>0</v>
      </c>
      <c r="X29" s="29">
        <f>[2]Sheet20!C14</f>
        <v>0</v>
      </c>
      <c r="Y29" s="29">
        <f>[2]Sheet20!C15</f>
        <v>0</v>
      </c>
      <c r="Z29" s="29">
        <f>[2]Sheet20!C42</f>
        <v>0</v>
      </c>
      <c r="AA29" s="29">
        <f>[2]Sheet20!C43</f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29">
        <f>[2]Sheet21!C77</f>
        <v>0</v>
      </c>
      <c r="W30" s="33">
        <v>0</v>
      </c>
      <c r="X30" s="41">
        <f>[2]Sheet21!C14</f>
        <v>0</v>
      </c>
      <c r="Y30" s="41">
        <f>[2]Sheet21!C15</f>
        <v>0</v>
      </c>
      <c r="Z30" s="41">
        <f>[2]Sheet21!C42</f>
        <v>0</v>
      </c>
      <c r="AA30" s="41">
        <f>[2]Sheet21!C43</f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f t="shared" ref="D31:AA31" si="0">SUM(D10:D30)</f>
        <v>36224314.600000001</v>
      </c>
      <c r="E31" s="61">
        <f t="shared" si="0"/>
        <v>35680448.399999999</v>
      </c>
      <c r="F31" s="61">
        <f t="shared" si="0"/>
        <v>8878606.4999999981</v>
      </c>
      <c r="G31" s="61">
        <f t="shared" si="0"/>
        <v>1998252.0000000002</v>
      </c>
      <c r="H31" s="61">
        <f t="shared" si="0"/>
        <v>2616021.2000000002</v>
      </c>
      <c r="I31" s="61">
        <f t="shared" si="0"/>
        <v>22297028.899999999</v>
      </c>
      <c r="J31" s="61">
        <f t="shared" si="0"/>
        <v>7690034.5</v>
      </c>
      <c r="K31" s="61">
        <f t="shared" si="0"/>
        <v>2852730.3000000003</v>
      </c>
      <c r="L31" s="61">
        <f t="shared" si="0"/>
        <v>108199.70000000001</v>
      </c>
      <c r="M31" s="61">
        <f t="shared" si="0"/>
        <v>14053465.600000001</v>
      </c>
      <c r="N31" s="61">
        <f t="shared" si="0"/>
        <v>415805</v>
      </c>
      <c r="O31" s="61">
        <f t="shared" si="0"/>
        <v>11559838.700000001</v>
      </c>
      <c r="P31" s="61">
        <f t="shared" si="0"/>
        <v>8752425</v>
      </c>
      <c r="Q31" s="61">
        <f t="shared" si="0"/>
        <v>2054188.7999999998</v>
      </c>
      <c r="R31" s="61">
        <f t="shared" si="0"/>
        <v>382523.5</v>
      </c>
      <c r="S31" s="61">
        <f t="shared" si="0"/>
        <v>297567.8</v>
      </c>
      <c r="T31" s="61">
        <f t="shared" si="0"/>
        <v>45039976.900000006</v>
      </c>
      <c r="U31" s="46">
        <f t="shared" si="0"/>
        <v>28903081.391000003</v>
      </c>
      <c r="V31" s="47">
        <f t="shared" si="0"/>
        <v>318079.59999999998</v>
      </c>
      <c r="W31" s="61">
        <f t="shared" si="0"/>
        <v>4659</v>
      </c>
      <c r="X31" s="47">
        <f t="shared" si="0"/>
        <v>32216108.246000003</v>
      </c>
      <c r="Y31" s="47">
        <f t="shared" si="0"/>
        <v>27774113.291000001</v>
      </c>
      <c r="Z31" s="47">
        <f t="shared" si="0"/>
        <v>31588053.535999998</v>
      </c>
      <c r="AA31" s="48">
        <f t="shared" si="0"/>
        <v>30122639.235999998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8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9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I6:I8"/>
    <mergeCell ref="H7:H8"/>
    <mergeCell ref="G7:G8"/>
    <mergeCell ref="N7:N8"/>
    <mergeCell ref="D6:D8"/>
    <mergeCell ref="G6:H6"/>
    <mergeCell ref="F6:F8"/>
    <mergeCell ref="J7:J8"/>
    <mergeCell ref="K7:K8"/>
    <mergeCell ref="S7:S8"/>
    <mergeCell ref="L7:L8"/>
    <mergeCell ref="M6:M8"/>
    <mergeCell ref="AA6:AA8"/>
    <mergeCell ref="V6:V8"/>
    <mergeCell ref="U6:U8"/>
    <mergeCell ref="Z6:Z8"/>
    <mergeCell ref="W6:W8"/>
    <mergeCell ref="X6:X8"/>
    <mergeCell ref="Y6:Y8"/>
    <mergeCell ref="T1:Y1"/>
    <mergeCell ref="A2:Y2"/>
    <mergeCell ref="A3:Y3"/>
    <mergeCell ref="A4:Y4"/>
    <mergeCell ref="A6:A7"/>
    <mergeCell ref="B6:B7"/>
    <mergeCell ref="E6:E8"/>
    <mergeCell ref="T6:T8"/>
    <mergeCell ref="O7:O8"/>
    <mergeCell ref="R7:R8"/>
    <mergeCell ref="Q7:Q8"/>
    <mergeCell ref="C6:C8"/>
    <mergeCell ref="N6:O6"/>
    <mergeCell ref="J6:L6"/>
    <mergeCell ref="Q6:S6"/>
    <mergeCell ref="P6:P8"/>
  </mergeCells>
  <pageMargins left="0.7" right="0.7" top="0.75" bottom="0.75" header="0.3" footer="0.3"/>
  <pageSetup paperSize="9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workbookViewId="0">
      <selection activeCell="AC5" sqref="AC5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105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183</v>
      </c>
      <c r="AB4" s="10"/>
    </row>
    <row r="5" spans="1:33" s="12" customFormat="1" ht="18" thickBot="1" x14ac:dyDescent="0.45">
      <c r="B5" s="13" t="s">
        <v>18</v>
      </c>
      <c r="C5" s="14"/>
      <c r="D5" s="12" t="s">
        <v>270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129</v>
      </c>
      <c r="C10" s="28">
        <v>100</v>
      </c>
      <c r="D10" s="33">
        <v>396907</v>
      </c>
      <c r="E10" s="33">
        <v>396743.9</v>
      </c>
      <c r="F10" s="33">
        <v>143804.1</v>
      </c>
      <c r="G10" s="33">
        <v>0</v>
      </c>
      <c r="H10" s="33">
        <v>78795.100000000006</v>
      </c>
      <c r="I10" s="33">
        <v>74685.5</v>
      </c>
      <c r="J10" s="33">
        <v>85185</v>
      </c>
      <c r="K10" s="33">
        <v>-10681</v>
      </c>
      <c r="L10" s="33">
        <v>181.5</v>
      </c>
      <c r="M10" s="33">
        <v>441692.6</v>
      </c>
      <c r="N10" s="33">
        <v>0</v>
      </c>
      <c r="O10" s="33">
        <v>441692.6</v>
      </c>
      <c r="P10" s="33">
        <v>24333</v>
      </c>
      <c r="Q10" s="33">
        <v>0</v>
      </c>
      <c r="R10" s="33">
        <v>0</v>
      </c>
      <c r="S10" s="33">
        <v>8683.1</v>
      </c>
      <c r="T10" s="33">
        <v>540711.1</v>
      </c>
      <c r="U10" s="33">
        <v>579851</v>
      </c>
      <c r="V10" s="29">
        <v>10513.6</v>
      </c>
      <c r="W10" s="331">
        <v>155</v>
      </c>
      <c r="X10" s="29">
        <v>662870.9</v>
      </c>
      <c r="Y10" s="29">
        <v>579851</v>
      </c>
      <c r="Z10" s="29">
        <v>650049.5</v>
      </c>
      <c r="AA10" s="29">
        <v>650049.5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106</v>
      </c>
      <c r="C11" s="28">
        <v>100</v>
      </c>
      <c r="D11" s="33">
        <v>355773.5</v>
      </c>
      <c r="E11" s="33">
        <v>355773.5</v>
      </c>
      <c r="F11" s="33">
        <v>67108</v>
      </c>
      <c r="G11" s="33">
        <v>13748</v>
      </c>
      <c r="H11" s="33">
        <v>7519.9</v>
      </c>
      <c r="I11" s="33">
        <v>59373.5</v>
      </c>
      <c r="J11" s="33">
        <v>49202</v>
      </c>
      <c r="K11" s="33">
        <v>10171.5</v>
      </c>
      <c r="L11" s="33">
        <v>0</v>
      </c>
      <c r="M11" s="33">
        <v>303882.59999999998</v>
      </c>
      <c r="N11" s="33">
        <v>0</v>
      </c>
      <c r="O11" s="33">
        <v>303882.59999999998</v>
      </c>
      <c r="P11" s="33">
        <v>59624.4</v>
      </c>
      <c r="Q11" s="33">
        <v>421.9</v>
      </c>
      <c r="R11" s="33">
        <v>662.1</v>
      </c>
      <c r="S11" s="33">
        <v>3187.1</v>
      </c>
      <c r="T11" s="33">
        <v>422881.5</v>
      </c>
      <c r="U11" s="33">
        <v>444106.4</v>
      </c>
      <c r="V11" s="29">
        <v>2715.6</v>
      </c>
      <c r="W11" s="331">
        <v>166</v>
      </c>
      <c r="X11" s="29">
        <v>584413</v>
      </c>
      <c r="Y11" s="29">
        <v>444106.4</v>
      </c>
      <c r="Z11" s="29">
        <v>581388.50000000012</v>
      </c>
      <c r="AA11" s="29">
        <v>581388.50000000012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107</v>
      </c>
      <c r="C12" s="28">
        <v>100</v>
      </c>
      <c r="D12" s="33">
        <v>18574.2</v>
      </c>
      <c r="E12" s="33">
        <v>18574.2</v>
      </c>
      <c r="F12" s="33">
        <v>12246.8</v>
      </c>
      <c r="G12" s="33">
        <v>1764</v>
      </c>
      <c r="H12" s="33">
        <v>10128.799999999999</v>
      </c>
      <c r="I12" s="33">
        <v>27355.7</v>
      </c>
      <c r="J12" s="33">
        <v>6085</v>
      </c>
      <c r="K12" s="33">
        <v>21270.7</v>
      </c>
      <c r="L12" s="33">
        <v>0</v>
      </c>
      <c r="M12" s="33">
        <v>0</v>
      </c>
      <c r="N12" s="33">
        <v>0</v>
      </c>
      <c r="O12" s="33">
        <v>0</v>
      </c>
      <c r="P12" s="33">
        <v>3465.3</v>
      </c>
      <c r="Q12" s="33">
        <v>3465.3</v>
      </c>
      <c r="R12" s="33">
        <v>0</v>
      </c>
      <c r="S12" s="33">
        <v>0</v>
      </c>
      <c r="T12" s="33">
        <v>30821</v>
      </c>
      <c r="U12" s="33">
        <v>458458.9</v>
      </c>
      <c r="V12" s="29">
        <v>1838.9</v>
      </c>
      <c r="W12" s="331">
        <v>89</v>
      </c>
      <c r="X12" s="29">
        <v>458458.89999999997</v>
      </c>
      <c r="Y12" s="29">
        <v>408371.39999999997</v>
      </c>
      <c r="Z12" s="29">
        <v>456216.3</v>
      </c>
      <c r="AA12" s="29">
        <v>456216.3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55</v>
      </c>
      <c r="C13" s="28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29">
        <v>0</v>
      </c>
      <c r="W13" s="34"/>
      <c r="X13" s="29">
        <v>0</v>
      </c>
      <c r="Y13" s="29">
        <v>0</v>
      </c>
      <c r="Z13" s="29">
        <v>0</v>
      </c>
      <c r="AA13" s="29">
        <v>0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55</v>
      </c>
      <c r="C14" s="28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9">
        <v>0</v>
      </c>
      <c r="W14" s="34"/>
      <c r="X14" s="29">
        <v>0</v>
      </c>
      <c r="Y14" s="29">
        <v>0</v>
      </c>
      <c r="Z14" s="29">
        <v>0</v>
      </c>
      <c r="AA14" s="29">
        <v>0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9">
        <v>0</v>
      </c>
      <c r="W15" s="34"/>
      <c r="X15" s="29">
        <v>0</v>
      </c>
      <c r="Y15" s="29">
        <v>0</v>
      </c>
      <c r="Z15" s="29">
        <v>0</v>
      </c>
      <c r="AA15" s="29"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9">
        <v>0</v>
      </c>
      <c r="W16" s="34"/>
      <c r="X16" s="29">
        <v>0</v>
      </c>
      <c r="Y16" s="29">
        <v>0</v>
      </c>
      <c r="Z16" s="29">
        <v>0</v>
      </c>
      <c r="AA16" s="29"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29">
        <v>0</v>
      </c>
      <c r="W17" s="34"/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9">
        <v>0</v>
      </c>
      <c r="W18" s="34"/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9">
        <v>0</v>
      </c>
      <c r="W19" s="34"/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3"/>
      <c r="V20" s="29">
        <v>0</v>
      </c>
      <c r="W20" s="34"/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3"/>
      <c r="V21" s="29">
        <v>0</v>
      </c>
      <c r="W21" s="34"/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3"/>
      <c r="V22" s="29">
        <v>0</v>
      </c>
      <c r="W22" s="34"/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29">
        <v>0</v>
      </c>
      <c r="W23" s="34"/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3"/>
      <c r="V24" s="29">
        <v>0</v>
      </c>
      <c r="W24" s="34"/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3"/>
      <c r="V25" s="29">
        <v>0</v>
      </c>
      <c r="W25" s="34"/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3"/>
      <c r="V26" s="29">
        <v>0</v>
      </c>
      <c r="W26" s="34"/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3"/>
      <c r="V27" s="29">
        <v>0</v>
      </c>
      <c r="W27" s="34"/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  <c r="V28" s="29">
        <v>0</v>
      </c>
      <c r="W28" s="34"/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3"/>
      <c r="V29" s="29">
        <v>0</v>
      </c>
      <c r="W29" s="34"/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29">
        <v>0</v>
      </c>
      <c r="W30" s="39"/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45">
        <v>771254.7</v>
      </c>
      <c r="E31" s="45">
        <v>771091.6</v>
      </c>
      <c r="F31" s="45">
        <v>223158.9</v>
      </c>
      <c r="G31" s="45">
        <v>15512</v>
      </c>
      <c r="H31" s="45">
        <v>96443.8</v>
      </c>
      <c r="I31" s="45">
        <v>161414.70000000001</v>
      </c>
      <c r="J31" s="45">
        <v>140472</v>
      </c>
      <c r="K31" s="45">
        <v>20761.2</v>
      </c>
      <c r="L31" s="45">
        <v>181.5</v>
      </c>
      <c r="M31" s="45">
        <v>745575.2</v>
      </c>
      <c r="N31" s="45">
        <v>0</v>
      </c>
      <c r="O31" s="45">
        <v>745575.2</v>
      </c>
      <c r="P31" s="45">
        <v>87422.7</v>
      </c>
      <c r="Q31" s="45">
        <v>3887.2000000000003</v>
      </c>
      <c r="R31" s="45">
        <v>662.1</v>
      </c>
      <c r="S31" s="45">
        <v>11870.2</v>
      </c>
      <c r="T31" s="45">
        <v>994413.6</v>
      </c>
      <c r="U31" s="46">
        <v>1482416.3</v>
      </c>
      <c r="V31" s="47">
        <v>15068.1</v>
      </c>
      <c r="W31" s="45">
        <v>410</v>
      </c>
      <c r="X31" s="47">
        <v>1705742.7999999998</v>
      </c>
      <c r="Y31" s="47">
        <v>1432328.8</v>
      </c>
      <c r="Z31" s="47">
        <v>1687654.3</v>
      </c>
      <c r="AA31" s="48">
        <v>1687654.3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F6:F8"/>
    <mergeCell ref="G6:H6"/>
    <mergeCell ref="T1:Y1"/>
    <mergeCell ref="A2:Y2"/>
    <mergeCell ref="A3:Y3"/>
    <mergeCell ref="A4:Y4"/>
    <mergeCell ref="A6:A7"/>
    <mergeCell ref="B6:B7"/>
    <mergeCell ref="C6:C8"/>
    <mergeCell ref="D6:D8"/>
    <mergeCell ref="E6:E8"/>
    <mergeCell ref="K7:K8"/>
    <mergeCell ref="L7:L8"/>
    <mergeCell ref="Q6:S6"/>
    <mergeCell ref="Q7:Q8"/>
    <mergeCell ref="S7:S8"/>
    <mergeCell ref="J6:L6"/>
    <mergeCell ref="P6:P8"/>
    <mergeCell ref="G7:G8"/>
    <mergeCell ref="M6:M8"/>
    <mergeCell ref="Y6:Y8"/>
    <mergeCell ref="W6:W8"/>
    <mergeCell ref="H7:H8"/>
    <mergeCell ref="J7:J8"/>
    <mergeCell ref="I6:I8"/>
    <mergeCell ref="N7:N8"/>
    <mergeCell ref="O7:O8"/>
    <mergeCell ref="N6:O6"/>
    <mergeCell ref="R7:R8"/>
    <mergeCell ref="AA6:AA8"/>
    <mergeCell ref="T6:T8"/>
    <mergeCell ref="U6:U8"/>
    <mergeCell ref="Z6:Z8"/>
    <mergeCell ref="X6:X8"/>
    <mergeCell ref="V6:V8"/>
  </mergeCells>
  <pageMargins left="0.7" right="0.7" top="0.75" bottom="0.75" header="0.3" footer="0.3"/>
  <pageSetup paperSize="9" orientation="landscape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"/>
  <sheetViews>
    <sheetView workbookViewId="0">
      <selection activeCell="B5" sqref="B5"/>
    </sheetView>
  </sheetViews>
  <sheetFormatPr defaultRowHeight="14.4" x14ac:dyDescent="0.3"/>
  <cols>
    <col min="2" max="2" width="78.5546875" customWidth="1"/>
  </cols>
  <sheetData>
    <row r="1" spans="1:2" ht="24.75" customHeight="1" x14ac:dyDescent="0.3">
      <c r="A1" s="2">
        <v>19</v>
      </c>
      <c r="B1" s="3" t="s">
        <v>142</v>
      </c>
    </row>
    <row r="2" spans="1:2" ht="15.6" x14ac:dyDescent="0.3">
      <c r="A2" s="2">
        <v>20</v>
      </c>
      <c r="B2" s="3" t="s">
        <v>3</v>
      </c>
    </row>
    <row r="3" spans="1:2" ht="15.6" x14ac:dyDescent="0.3">
      <c r="A3" s="2">
        <v>21</v>
      </c>
      <c r="B3" s="3" t="s">
        <v>154</v>
      </c>
    </row>
    <row r="4" spans="1:2" ht="15.6" x14ac:dyDescent="0.3">
      <c r="A4" s="2">
        <v>22</v>
      </c>
      <c r="B4" s="3" t="s">
        <v>120</v>
      </c>
    </row>
    <row r="5" spans="1:2" ht="15.6" x14ac:dyDescent="0.3">
      <c r="A5" s="2">
        <v>23</v>
      </c>
      <c r="B5" s="3" t="s">
        <v>4</v>
      </c>
    </row>
    <row r="6" spans="1:2" ht="15.6" x14ac:dyDescent="0.3">
      <c r="A6" s="2">
        <v>24</v>
      </c>
      <c r="B6" s="3" t="s">
        <v>192</v>
      </c>
    </row>
    <row r="7" spans="1:2" ht="15.6" x14ac:dyDescent="0.3">
      <c r="B7" s="1"/>
    </row>
    <row r="8" spans="1:2" ht="15.6" x14ac:dyDescent="0.3">
      <c r="B8" s="1"/>
    </row>
    <row r="9" spans="1:2" ht="15.6" x14ac:dyDescent="0.3">
      <c r="B9" s="1"/>
    </row>
    <row r="10" spans="1:2" ht="15.6" x14ac:dyDescent="0.3">
      <c r="B10" s="1"/>
    </row>
    <row r="11" spans="1:2" ht="15.6" x14ac:dyDescent="0.3">
      <c r="B11" s="1"/>
    </row>
    <row r="12" spans="1:2" ht="15.6" x14ac:dyDescent="0.3">
      <c r="B12" s="1"/>
    </row>
    <row r="13" spans="1:2" ht="15.6" x14ac:dyDescent="0.3">
      <c r="B13" s="1"/>
    </row>
    <row r="14" spans="1:2" ht="15.6" x14ac:dyDescent="0.3">
      <c r="B14" s="1"/>
    </row>
    <row r="15" spans="1:2" ht="15.6" x14ac:dyDescent="0.3">
      <c r="B15" s="1"/>
    </row>
    <row r="16" spans="1:2" ht="15.6" x14ac:dyDescent="0.3">
      <c r="B16" s="1"/>
    </row>
    <row r="17" spans="2:2" ht="15.6" x14ac:dyDescent="0.3">
      <c r="B17" s="1"/>
    </row>
    <row r="18" spans="2:2" ht="15.6" x14ac:dyDescent="0.3">
      <c r="B18" s="1"/>
    </row>
  </sheetData>
  <hyperlinks>
    <hyperlink ref="B2" location="'20'!A1" display="Քաղաքաշինության կոմիտե"/>
    <hyperlink ref="B3" location="'21'!A1" display="ՀՀ հանրային հեռարձակողի խորհուրդ"/>
    <hyperlink ref="B4" location="'22'!A1" display="Քաղաքացիական ավիացիայի կոմիտե"/>
    <hyperlink ref="B5" location="'23'!A1" display="Երևանի քաղաքապետարան"/>
    <hyperlink ref="B1" location="'19'!A1" display="ՀՀ վարչապետի աշխատակազմ"/>
    <hyperlink ref="B6" location="'24'!A1" display="Ջրային կոմիտե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A10" workbookViewId="0">
      <selection sqref="A1:XFD1048576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5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ht="45" customHeight="1" x14ac:dyDescent="0.4">
      <c r="T1" s="111"/>
      <c r="U1" s="111"/>
      <c r="V1" s="111"/>
      <c r="W1" s="111"/>
      <c r="X1" s="111"/>
      <c r="Y1" s="111"/>
      <c r="Z1" s="108"/>
      <c r="AA1" s="108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207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188</v>
      </c>
      <c r="AB4" s="10"/>
    </row>
    <row r="5" spans="1:33" s="12" customFormat="1" ht="18" thickBot="1" x14ac:dyDescent="0.45">
      <c r="B5" s="13" t="s">
        <v>18</v>
      </c>
      <c r="C5" s="14"/>
      <c r="D5" s="12" t="s">
        <v>208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130</v>
      </c>
      <c r="C10" s="28">
        <v>100</v>
      </c>
      <c r="D10" s="33">
        <v>24859</v>
      </c>
      <c r="E10" s="33">
        <v>24697.7</v>
      </c>
      <c r="F10" s="33">
        <v>82350.899999999994</v>
      </c>
      <c r="G10" s="33">
        <v>41941.199999999997</v>
      </c>
      <c r="H10" s="33">
        <v>40367.699999999997</v>
      </c>
      <c r="I10" s="33">
        <v>62953</v>
      </c>
      <c r="J10" s="33">
        <v>64979.8</v>
      </c>
      <c r="K10" s="33">
        <v>46847</v>
      </c>
      <c r="L10" s="33">
        <v>2100.8000000000002</v>
      </c>
      <c r="M10" s="33">
        <v>0</v>
      </c>
      <c r="N10" s="33">
        <v>0</v>
      </c>
      <c r="O10" s="33">
        <v>0</v>
      </c>
      <c r="P10" s="33">
        <v>44256.9</v>
      </c>
      <c r="Q10" s="33">
        <v>31914.2</v>
      </c>
      <c r="R10" s="33">
        <v>12342.7</v>
      </c>
      <c r="S10" s="33">
        <v>0</v>
      </c>
      <c r="T10" s="33">
        <v>107209.9</v>
      </c>
      <c r="U10" s="33">
        <v>58090.3</v>
      </c>
      <c r="V10" s="29">
        <f>[3]Արմենպրես!C77</f>
        <v>20600.900000000001</v>
      </c>
      <c r="W10" s="33">
        <v>100</v>
      </c>
      <c r="X10" s="29">
        <f>[3]Արմենպրես!C14</f>
        <v>278246.7</v>
      </c>
      <c r="Y10" s="29">
        <f>[3]Արմենպրես!C15</f>
        <v>58090.3</v>
      </c>
      <c r="Z10" s="29">
        <f>[3]Արմենպրես!C42</f>
        <v>253113.19999999998</v>
      </c>
      <c r="AA10" s="29">
        <f>[3]Արմենպրես!C43</f>
        <v>242091.59999999998</v>
      </c>
      <c r="AB10" s="30">
        <f>SUM(D10+F10)</f>
        <v>107209.9</v>
      </c>
      <c r="AC10" s="31">
        <f>SUM(I10+M10+P10)</f>
        <v>107209.9</v>
      </c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131</v>
      </c>
      <c r="C11" s="32">
        <v>100</v>
      </c>
      <c r="D11" s="33">
        <v>196942</v>
      </c>
      <c r="E11" s="33">
        <v>160904</v>
      </c>
      <c r="F11" s="33">
        <v>379061</v>
      </c>
      <c r="G11" s="33">
        <v>18361</v>
      </c>
      <c r="H11" s="33">
        <v>320532</v>
      </c>
      <c r="I11" s="33">
        <v>254110</v>
      </c>
      <c r="J11" s="33">
        <v>25100</v>
      </c>
      <c r="K11" s="33">
        <v>225245</v>
      </c>
      <c r="L11" s="33">
        <v>3765</v>
      </c>
      <c r="M11" s="33">
        <v>157098</v>
      </c>
      <c r="N11" s="33">
        <v>0</v>
      </c>
      <c r="O11" s="33">
        <v>157098</v>
      </c>
      <c r="P11" s="33">
        <v>164795</v>
      </c>
      <c r="Q11" s="33">
        <v>7169</v>
      </c>
      <c r="R11" s="33">
        <v>26671</v>
      </c>
      <c r="S11" s="33">
        <v>0</v>
      </c>
      <c r="T11" s="33">
        <v>576003</v>
      </c>
      <c r="U11" s="33">
        <v>381666</v>
      </c>
      <c r="V11" s="29">
        <f>[3]Էկենգ!C77</f>
        <v>64335</v>
      </c>
      <c r="W11" s="33">
        <v>38</v>
      </c>
      <c r="X11" s="29">
        <f>[3]Էկենգ!C14</f>
        <v>554845</v>
      </c>
      <c r="Y11" s="29">
        <f>[3]Էկենգ!C15</f>
        <v>381666</v>
      </c>
      <c r="Z11" s="29">
        <f>[3]Էկենգ!C42</f>
        <v>475096</v>
      </c>
      <c r="AA11" s="29">
        <f>[3]Էկենգ!C43</f>
        <v>312974</v>
      </c>
      <c r="AB11" s="30">
        <f t="shared" ref="AB11:AB12" si="0">SUM(D11+F11)</f>
        <v>576003</v>
      </c>
      <c r="AC11" s="31">
        <f t="shared" ref="AC11:AC12" si="1">SUM(I11+M11+P11)</f>
        <v>576003</v>
      </c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6" t="s">
        <v>209</v>
      </c>
      <c r="C12" s="28">
        <v>100</v>
      </c>
      <c r="D12" s="33">
        <v>1125586</v>
      </c>
      <c r="E12" s="33">
        <v>847728</v>
      </c>
      <c r="F12" s="33">
        <v>4505080</v>
      </c>
      <c r="G12" s="33">
        <v>0</v>
      </c>
      <c r="H12" s="33">
        <v>292230</v>
      </c>
      <c r="I12" s="33">
        <v>4861666</v>
      </c>
      <c r="J12" s="33">
        <v>5561146</v>
      </c>
      <c r="K12" s="33">
        <v>-699480</v>
      </c>
      <c r="L12" s="33">
        <v>0</v>
      </c>
      <c r="M12" s="33">
        <v>473770</v>
      </c>
      <c r="N12" s="33">
        <v>265241</v>
      </c>
      <c r="O12" s="33">
        <v>208529</v>
      </c>
      <c r="P12" s="33">
        <v>295230</v>
      </c>
      <c r="Q12" s="33">
        <v>6825</v>
      </c>
      <c r="R12" s="33">
        <v>74884</v>
      </c>
      <c r="S12" s="33">
        <v>119963</v>
      </c>
      <c r="T12" s="33">
        <v>5630666</v>
      </c>
      <c r="U12" s="33">
        <v>1310923</v>
      </c>
      <c r="V12" s="29">
        <f>[3]ԱՆԻՖ!C77</f>
        <v>-699480</v>
      </c>
      <c r="W12" s="33">
        <v>47</v>
      </c>
      <c r="X12" s="29">
        <f>[3]ԱՆԻՖ!C14</f>
        <v>1595074</v>
      </c>
      <c r="Y12" s="29">
        <f>[3]ԱՆԻՖ!C15</f>
        <v>1310923</v>
      </c>
      <c r="Z12" s="29">
        <f>[3]ԱՆԻՖ!C42</f>
        <v>2388385</v>
      </c>
      <c r="AA12" s="29">
        <f>[3]ԱՆԻՖ!C43</f>
        <v>2153490</v>
      </c>
      <c r="AB12" s="30">
        <f t="shared" si="0"/>
        <v>5630666</v>
      </c>
      <c r="AC12" s="31">
        <f t="shared" si="1"/>
        <v>5630666</v>
      </c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55</v>
      </c>
      <c r="C13" s="28"/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29">
        <f>[3]Sheet4!C77</f>
        <v>0</v>
      </c>
      <c r="W13" s="33">
        <v>0</v>
      </c>
      <c r="X13" s="29">
        <f>[3]Sheet4!C14</f>
        <v>0</v>
      </c>
      <c r="Y13" s="29">
        <f>[3]Sheet4!C15</f>
        <v>0</v>
      </c>
      <c r="Z13" s="29">
        <f>[3]Sheet4!C42</f>
        <v>0</v>
      </c>
      <c r="AA13" s="29">
        <f>[3]Sheet4!C43</f>
        <v>0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55</v>
      </c>
      <c r="C14" s="28"/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29">
        <f>[3]Sheet5!C77</f>
        <v>0</v>
      </c>
      <c r="W14" s="33">
        <v>0</v>
      </c>
      <c r="X14" s="29">
        <f>[3]Sheet5!C14</f>
        <v>0</v>
      </c>
      <c r="Y14" s="29">
        <f>[3]Sheet5!C15</f>
        <v>0</v>
      </c>
      <c r="Z14" s="29">
        <f>[3]Sheet5!C42</f>
        <v>0</v>
      </c>
      <c r="AA14" s="29">
        <f>[3]Sheet5!C43</f>
        <v>0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29">
        <f>[3]Sheet6!C77</f>
        <v>0</v>
      </c>
      <c r="W15" s="33">
        <v>0</v>
      </c>
      <c r="X15" s="29">
        <f>[3]Sheet6!C14</f>
        <v>0</v>
      </c>
      <c r="Y15" s="29">
        <f>[3]Sheet6!C15</f>
        <v>0</v>
      </c>
      <c r="Z15" s="29">
        <f>[3]Sheet6!C42</f>
        <v>0</v>
      </c>
      <c r="AA15" s="29">
        <f>[3]Sheet6!C43</f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29">
        <f>[3]Sheet7!C77</f>
        <v>0</v>
      </c>
      <c r="W16" s="33">
        <v>0</v>
      </c>
      <c r="X16" s="29">
        <f>[3]Sheet7!C14</f>
        <v>0</v>
      </c>
      <c r="Y16" s="29">
        <f>[3]Sheet7!C15</f>
        <v>0</v>
      </c>
      <c r="Z16" s="29">
        <f>[3]Sheet7!C42</f>
        <v>0</v>
      </c>
      <c r="AA16" s="29">
        <f>[3]Sheet7!C43</f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29">
        <f>[3]Sheet8!C77</f>
        <v>0</v>
      </c>
      <c r="W17" s="33">
        <v>0</v>
      </c>
      <c r="X17" s="29">
        <f>[3]Sheet8!C14</f>
        <v>0</v>
      </c>
      <c r="Y17" s="29">
        <f>[3]Sheet8!C15</f>
        <v>0</v>
      </c>
      <c r="Z17" s="29">
        <f>[3]Sheet8!C42</f>
        <v>0</v>
      </c>
      <c r="AA17" s="29">
        <f>[3]Sheet8!C43</f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29">
        <f>[3]Sheet9!C77</f>
        <v>0</v>
      </c>
      <c r="W18" s="33">
        <v>0</v>
      </c>
      <c r="X18" s="29">
        <f>[3]Sheet9!C14</f>
        <v>0</v>
      </c>
      <c r="Y18" s="29">
        <f>[3]Sheet9!C15</f>
        <v>0</v>
      </c>
      <c r="Z18" s="29">
        <f>[3]Sheet9!C42</f>
        <v>0</v>
      </c>
      <c r="AA18" s="29">
        <f>[3]Sheet9!C43</f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29">
        <f>[3]Sheet10!C77</f>
        <v>0</v>
      </c>
      <c r="W19" s="33">
        <v>0</v>
      </c>
      <c r="X19" s="29">
        <f>[3]Sheet10!C14</f>
        <v>0</v>
      </c>
      <c r="Y19" s="29">
        <f>[3]Sheet10!C15</f>
        <v>0</v>
      </c>
      <c r="Z19" s="29">
        <f>[3]Sheet10!C42</f>
        <v>0</v>
      </c>
      <c r="AA19" s="29">
        <f>[3]Sheet10!C43</f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29">
        <f>[3]Sheet11!C77</f>
        <v>0</v>
      </c>
      <c r="W20" s="33">
        <v>0</v>
      </c>
      <c r="X20" s="29">
        <f>[3]Sheet11!C14</f>
        <v>0</v>
      </c>
      <c r="Y20" s="29">
        <f>[3]Sheet11!C15</f>
        <v>0</v>
      </c>
      <c r="Z20" s="29">
        <f>[3]Sheet11!C42</f>
        <v>0</v>
      </c>
      <c r="AA20" s="29">
        <f>[3]Sheet11!C43</f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29">
        <f>[3]Sheet12!C77</f>
        <v>0</v>
      </c>
      <c r="W21" s="33">
        <v>0</v>
      </c>
      <c r="X21" s="29">
        <f>[3]Sheet12!C14</f>
        <v>0</v>
      </c>
      <c r="Y21" s="29">
        <f>[3]Sheet12!C15</f>
        <v>0</v>
      </c>
      <c r="Z21" s="29">
        <f>[3]Sheet12!C42</f>
        <v>0</v>
      </c>
      <c r="AA21" s="29">
        <f>[3]Sheet12!C43</f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f>[3]Sheet13!C77</f>
        <v>0</v>
      </c>
      <c r="W22" s="33">
        <v>0</v>
      </c>
      <c r="X22" s="29">
        <f>[3]Sheet13!C14</f>
        <v>0</v>
      </c>
      <c r="Y22" s="29">
        <f>[3]Sheet13!C15</f>
        <v>0</v>
      </c>
      <c r="Z22" s="29">
        <f>[3]Sheet13!C42</f>
        <v>0</v>
      </c>
      <c r="AA22" s="29">
        <f>[3]Sheet13!C43</f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f>[3]Sheet14!C77</f>
        <v>0</v>
      </c>
      <c r="W23" s="33">
        <v>0</v>
      </c>
      <c r="X23" s="29">
        <f>[3]Sheet14!C14</f>
        <v>0</v>
      </c>
      <c r="Y23" s="29">
        <f>[3]Sheet14!C15</f>
        <v>0</v>
      </c>
      <c r="Z23" s="29">
        <f>[3]Sheet14!C42</f>
        <v>0</v>
      </c>
      <c r="AA23" s="29">
        <f>[3]Sheet14!C43</f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f>[3]Sheet15!C77</f>
        <v>0</v>
      </c>
      <c r="W24" s="33">
        <v>0</v>
      </c>
      <c r="X24" s="29">
        <f>[3]Sheet15!C14</f>
        <v>0</v>
      </c>
      <c r="Y24" s="29">
        <f>[3]Sheet15!C15</f>
        <v>0</v>
      </c>
      <c r="Z24" s="29">
        <f>[3]Sheet15!C42</f>
        <v>0</v>
      </c>
      <c r="AA24" s="29">
        <f>[3]Sheet15!C43</f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f>[3]Sheet16!C77</f>
        <v>0</v>
      </c>
      <c r="W25" s="33">
        <v>0</v>
      </c>
      <c r="X25" s="29">
        <f>[3]Sheet16!C14</f>
        <v>0</v>
      </c>
      <c r="Y25" s="29">
        <f>[3]Sheet16!C15</f>
        <v>0</v>
      </c>
      <c r="Z25" s="29">
        <f>[3]Sheet16!C42</f>
        <v>0</v>
      </c>
      <c r="AA25" s="29">
        <f>[3]Sheet16!C43</f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f>[3]Sheet17!C77</f>
        <v>0</v>
      </c>
      <c r="W26" s="33">
        <v>0</v>
      </c>
      <c r="X26" s="29">
        <f>[3]Sheet17!C14</f>
        <v>0</v>
      </c>
      <c r="Y26" s="29">
        <f>[3]Sheet17!C15</f>
        <v>0</v>
      </c>
      <c r="Z26" s="29">
        <f>[3]Sheet17!C42</f>
        <v>0</v>
      </c>
      <c r="AA26" s="29">
        <f>[3]Sheet17!C43</f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f>[3]Sheet18!C77</f>
        <v>0</v>
      </c>
      <c r="W27" s="33">
        <v>0</v>
      </c>
      <c r="X27" s="29">
        <f>[3]Sheet18!C14</f>
        <v>0</v>
      </c>
      <c r="Y27" s="29">
        <f>[3]Sheet18!C15</f>
        <v>0</v>
      </c>
      <c r="Z27" s="29">
        <f>[3]Sheet18!C42</f>
        <v>0</v>
      </c>
      <c r="AA27" s="29">
        <f>[3]Sheet18!C43</f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f>[3]Sheet19!C77</f>
        <v>0</v>
      </c>
      <c r="W28" s="33">
        <v>0</v>
      </c>
      <c r="X28" s="29">
        <f>[3]Sheet19!C14</f>
        <v>0</v>
      </c>
      <c r="Y28" s="29">
        <f>[3]Sheet19!C15</f>
        <v>0</v>
      </c>
      <c r="Z28" s="29">
        <f>[3]Sheet19!C42</f>
        <v>0</v>
      </c>
      <c r="AA28" s="29">
        <f>[3]Sheet19!C43</f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f>[3]Sheet20!C77</f>
        <v>0</v>
      </c>
      <c r="W29" s="33">
        <v>0</v>
      </c>
      <c r="X29" s="29">
        <f>[3]Sheet20!C14</f>
        <v>0</v>
      </c>
      <c r="Y29" s="29">
        <f>[3]Sheet20!C15</f>
        <v>0</v>
      </c>
      <c r="Z29" s="29">
        <f>[3]Sheet20!C42</f>
        <v>0</v>
      </c>
      <c r="AA29" s="29">
        <f>[3]Sheet20!C43</f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f>[3]Sheet21!C77</f>
        <v>0</v>
      </c>
      <c r="W30" s="33">
        <v>0</v>
      </c>
      <c r="X30" s="41">
        <f>[3]Sheet21!C14</f>
        <v>0</v>
      </c>
      <c r="Y30" s="41">
        <f>[3]Sheet21!C15</f>
        <v>0</v>
      </c>
      <c r="Z30" s="41">
        <f>[3]Sheet21!C42</f>
        <v>0</v>
      </c>
      <c r="AA30" s="41">
        <f>[3]Sheet21!C43</f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f t="shared" ref="D31:AA31" si="2">SUM(D10:D30)</f>
        <v>1347387</v>
      </c>
      <c r="E31" s="61">
        <f t="shared" si="2"/>
        <v>1033329.7</v>
      </c>
      <c r="F31" s="61">
        <f t="shared" si="2"/>
        <v>4966491.9000000004</v>
      </c>
      <c r="G31" s="61">
        <f t="shared" si="2"/>
        <v>60302.2</v>
      </c>
      <c r="H31" s="61">
        <f t="shared" si="2"/>
        <v>653129.69999999995</v>
      </c>
      <c r="I31" s="61">
        <f t="shared" si="2"/>
        <v>5178729</v>
      </c>
      <c r="J31" s="61">
        <f t="shared" si="2"/>
        <v>5651225.7999999998</v>
      </c>
      <c r="K31" s="61">
        <f t="shared" si="2"/>
        <v>-427388</v>
      </c>
      <c r="L31" s="61">
        <f t="shared" si="2"/>
        <v>5865.8</v>
      </c>
      <c r="M31" s="61">
        <f t="shared" si="2"/>
        <v>630868</v>
      </c>
      <c r="N31" s="61">
        <f t="shared" si="2"/>
        <v>265241</v>
      </c>
      <c r="O31" s="61">
        <f t="shared" si="2"/>
        <v>365627</v>
      </c>
      <c r="P31" s="61">
        <f t="shared" si="2"/>
        <v>504281.9</v>
      </c>
      <c r="Q31" s="61">
        <f t="shared" si="2"/>
        <v>45908.2</v>
      </c>
      <c r="R31" s="61">
        <f t="shared" si="2"/>
        <v>113897.7</v>
      </c>
      <c r="S31" s="61">
        <f t="shared" si="2"/>
        <v>119963</v>
      </c>
      <c r="T31" s="61">
        <f t="shared" si="2"/>
        <v>6313878.9000000004</v>
      </c>
      <c r="U31" s="46">
        <f t="shared" si="2"/>
        <v>1750679.3</v>
      </c>
      <c r="V31" s="47">
        <f t="shared" si="2"/>
        <v>-614544.1</v>
      </c>
      <c r="W31" s="61">
        <f t="shared" si="2"/>
        <v>185</v>
      </c>
      <c r="X31" s="47">
        <f t="shared" si="2"/>
        <v>2428165.7000000002</v>
      </c>
      <c r="Y31" s="47">
        <f t="shared" si="2"/>
        <v>1750679.3</v>
      </c>
      <c r="Z31" s="47">
        <f t="shared" si="2"/>
        <v>3116594.2</v>
      </c>
      <c r="AA31" s="48">
        <f t="shared" si="2"/>
        <v>2708555.6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8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9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O7:O8"/>
    <mergeCell ref="Q7:Q8"/>
    <mergeCell ref="R7:R8"/>
    <mergeCell ref="S7:S8"/>
    <mergeCell ref="T1:Y1"/>
    <mergeCell ref="A2:Y2"/>
    <mergeCell ref="A3:Y3"/>
    <mergeCell ref="A4:Y4"/>
    <mergeCell ref="C6:C8"/>
    <mergeCell ref="D6:D8"/>
    <mergeCell ref="E6:E8"/>
    <mergeCell ref="F6:F8"/>
    <mergeCell ref="G6:H6"/>
    <mergeCell ref="I6:I8"/>
    <mergeCell ref="J6:L6"/>
    <mergeCell ref="M6:M8"/>
    <mergeCell ref="N6:O6"/>
    <mergeCell ref="P6:P8"/>
    <mergeCell ref="Q6:S6"/>
    <mergeCell ref="T6:T8"/>
    <mergeCell ref="AA6:AA8"/>
    <mergeCell ref="U6:U8"/>
    <mergeCell ref="V6:V8"/>
    <mergeCell ref="W6:W8"/>
    <mergeCell ref="X6:X8"/>
    <mergeCell ref="Y6:Y8"/>
    <mergeCell ref="Z6:Z8"/>
    <mergeCell ref="A6:A7"/>
    <mergeCell ref="B6:B7"/>
    <mergeCell ref="G7:G8"/>
    <mergeCell ref="H7:H8"/>
    <mergeCell ref="J7:J8"/>
    <mergeCell ref="K7:K8"/>
    <mergeCell ref="L7:L8"/>
    <mergeCell ref="N7:N8"/>
  </mergeCells>
  <pageMargins left="0.7" right="0.7" top="0.75" bottom="0.75" header="0.3" footer="0.3"/>
  <pageSetup paperSize="9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A10" workbookViewId="0">
      <selection activeCell="AC2" sqref="AC2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7.8867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ht="45" customHeight="1" x14ac:dyDescent="0.4">
      <c r="T1" s="111"/>
      <c r="U1" s="111"/>
      <c r="V1" s="111"/>
      <c r="W1" s="111"/>
      <c r="X1" s="111"/>
      <c r="Y1" s="111"/>
      <c r="Z1" s="108"/>
      <c r="AA1" s="108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235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148</v>
      </c>
      <c r="AB4" s="10"/>
    </row>
    <row r="5" spans="1:33" s="12" customFormat="1" ht="18" thickBot="1" x14ac:dyDescent="0.45">
      <c r="B5" s="13"/>
      <c r="C5" s="14"/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117</v>
      </c>
      <c r="C10" s="28">
        <v>100</v>
      </c>
      <c r="D10" s="33">
        <v>9990315.0120000001</v>
      </c>
      <c r="E10" s="33">
        <v>1046034</v>
      </c>
      <c r="F10" s="33">
        <v>2286669.0750000002</v>
      </c>
      <c r="G10" s="33">
        <v>0</v>
      </c>
      <c r="H10" s="33">
        <v>8319.7350000000006</v>
      </c>
      <c r="I10" s="33">
        <v>12276984.086999999</v>
      </c>
      <c r="J10" s="33">
        <v>10751687.585000001</v>
      </c>
      <c r="K10" s="33">
        <v>487457.73100000003</v>
      </c>
      <c r="L10" s="33">
        <v>0</v>
      </c>
      <c r="M10" s="33">
        <v>0</v>
      </c>
      <c r="N10" s="33">
        <v>0</v>
      </c>
      <c r="O10" s="33">
        <v>0</v>
      </c>
      <c r="P10" s="33">
        <v>0</v>
      </c>
      <c r="Q10" s="33">
        <v>0</v>
      </c>
      <c r="R10" s="33">
        <v>0</v>
      </c>
      <c r="S10" s="33">
        <v>2.5</v>
      </c>
      <c r="T10" s="33">
        <v>12276984.086999999</v>
      </c>
      <c r="U10" s="33">
        <v>0</v>
      </c>
      <c r="V10" s="29">
        <f>'[7]Սալսա Դիվելոփմենթ ՓԲԸ'!C77</f>
        <v>-8795.74</v>
      </c>
      <c r="W10" s="33">
        <v>2</v>
      </c>
      <c r="X10" s="29">
        <f>'[7]Սալսա Դիվելոփմենթ ՓԲԸ'!C14</f>
        <v>0</v>
      </c>
      <c r="Y10" s="29">
        <f>'[7]Սալսա Դիվելոփմենթ ՓԲԸ'!C15</f>
        <v>0</v>
      </c>
      <c r="Z10" s="29">
        <f>'[7]Սալսա Դիվելոփմենթ ՓԲԸ'!C42</f>
        <v>8795.74</v>
      </c>
      <c r="AA10" s="29">
        <f>'[7]Սալսա Դիվելոփմենթ ՓԲԸ'!C43</f>
        <v>7684.34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118</v>
      </c>
      <c r="C11" s="28">
        <v>83.34</v>
      </c>
      <c r="D11" s="33">
        <v>1724307.6</v>
      </c>
      <c r="E11" s="33">
        <v>1723212.9</v>
      </c>
      <c r="F11" s="33">
        <v>38641.699999999997</v>
      </c>
      <c r="G11" s="33">
        <v>1902</v>
      </c>
      <c r="H11" s="33">
        <v>6052</v>
      </c>
      <c r="I11" s="33">
        <v>1075153.2</v>
      </c>
      <c r="J11" s="33">
        <v>1217</v>
      </c>
      <c r="K11" s="33">
        <v>-127173.9</v>
      </c>
      <c r="L11" s="33">
        <v>4512.2</v>
      </c>
      <c r="M11" s="33">
        <v>665521.4</v>
      </c>
      <c r="N11" s="33">
        <v>0</v>
      </c>
      <c r="O11" s="33">
        <v>446194.2</v>
      </c>
      <c r="P11" s="33">
        <v>22274.7</v>
      </c>
      <c r="Q11" s="33">
        <v>467.4</v>
      </c>
      <c r="R11" s="33">
        <v>26.5</v>
      </c>
      <c r="S11" s="33">
        <v>402.4</v>
      </c>
      <c r="T11" s="33">
        <v>1762949.3</v>
      </c>
      <c r="U11" s="33">
        <v>16272.2</v>
      </c>
      <c r="V11" s="29">
        <f>'[7]ՔԾՓԿ ԲԲԸ'!C77</f>
        <v>-89631</v>
      </c>
      <c r="W11" s="33">
        <v>24</v>
      </c>
      <c r="X11" s="29">
        <f>'[7]ՔԾՓԿ ԲԲԸ'!C14</f>
        <v>17605.600000000002</v>
      </c>
      <c r="Y11" s="29">
        <f>'[7]ՔԾՓԿ ԲԲԸ'!C15</f>
        <v>17605.600000000002</v>
      </c>
      <c r="Z11" s="29">
        <f>'[7]ՔԾՓԿ ԲԲԸ'!C42</f>
        <v>98728.807000000001</v>
      </c>
      <c r="AA11" s="29">
        <f>'[7]ՔԾՓԿ ԲԲԸ'!C43</f>
        <v>98728.807000000001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236</v>
      </c>
      <c r="C12" s="28">
        <v>79.8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29">
        <f>[7]Sheet3!C77</f>
        <v>0</v>
      </c>
      <c r="W12" s="34"/>
      <c r="X12" s="29">
        <f>[7]Sheet3!C14</f>
        <v>0</v>
      </c>
      <c r="Y12" s="29">
        <f>[7]Sheet3!C15</f>
        <v>0</v>
      </c>
      <c r="Z12" s="29">
        <f>[7]Sheet3!C42</f>
        <v>0</v>
      </c>
      <c r="AA12" s="29">
        <f>[7]Sheet3!C43</f>
        <v>0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55</v>
      </c>
      <c r="C13" s="28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29">
        <f>[7]Sheet4!C77</f>
        <v>0</v>
      </c>
      <c r="W13" s="34"/>
      <c r="X13" s="29">
        <f>[7]Sheet4!C14</f>
        <v>0</v>
      </c>
      <c r="Y13" s="29">
        <f>[7]Sheet4!C15</f>
        <v>0</v>
      </c>
      <c r="Z13" s="29">
        <f>[7]Sheet4!C42</f>
        <v>0</v>
      </c>
      <c r="AA13" s="29">
        <f>[7]Sheet4!C43</f>
        <v>0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55</v>
      </c>
      <c r="C14" s="28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9">
        <f>[7]Sheet5!C77</f>
        <v>0</v>
      </c>
      <c r="W14" s="34"/>
      <c r="X14" s="29">
        <f>[7]Sheet5!C14</f>
        <v>0</v>
      </c>
      <c r="Y14" s="29">
        <f>[7]Sheet5!C15</f>
        <v>0</v>
      </c>
      <c r="Z14" s="29">
        <f>[7]Sheet5!C42</f>
        <v>0</v>
      </c>
      <c r="AA14" s="29">
        <f>[7]Sheet5!C43</f>
        <v>0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9">
        <f>[7]Sheet6!C77</f>
        <v>0</v>
      </c>
      <c r="W15" s="34"/>
      <c r="X15" s="29">
        <f>[7]Sheet6!C14</f>
        <v>0</v>
      </c>
      <c r="Y15" s="29">
        <f>[7]Sheet6!C15</f>
        <v>0</v>
      </c>
      <c r="Z15" s="29">
        <f>[7]Sheet6!C42</f>
        <v>0</v>
      </c>
      <c r="AA15" s="29">
        <f>[7]Sheet6!C43</f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9">
        <f>[7]Sheet7!C77</f>
        <v>0</v>
      </c>
      <c r="W16" s="34"/>
      <c r="X16" s="29">
        <f>[7]Sheet7!C14</f>
        <v>0</v>
      </c>
      <c r="Y16" s="29">
        <f>[7]Sheet7!C15</f>
        <v>0</v>
      </c>
      <c r="Z16" s="29">
        <f>[7]Sheet7!C42</f>
        <v>0</v>
      </c>
      <c r="AA16" s="29">
        <f>[7]Sheet7!C43</f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29">
        <f>[7]Sheet8!C77</f>
        <v>0</v>
      </c>
      <c r="W17" s="34"/>
      <c r="X17" s="29">
        <f>[7]Sheet8!C14</f>
        <v>0</v>
      </c>
      <c r="Y17" s="29">
        <f>[7]Sheet8!C15</f>
        <v>0</v>
      </c>
      <c r="Z17" s="29">
        <f>[7]Sheet8!C42</f>
        <v>0</v>
      </c>
      <c r="AA17" s="29">
        <f>[7]Sheet8!C43</f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9">
        <f>[7]Sheet9!C77</f>
        <v>0</v>
      </c>
      <c r="W18" s="34"/>
      <c r="X18" s="29">
        <f>[7]Sheet9!C14</f>
        <v>0</v>
      </c>
      <c r="Y18" s="29">
        <f>[7]Sheet9!C15</f>
        <v>0</v>
      </c>
      <c r="Z18" s="29">
        <f>[7]Sheet9!C42</f>
        <v>0</v>
      </c>
      <c r="AA18" s="29">
        <f>[7]Sheet9!C43</f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9">
        <f>[7]Sheet10!C77</f>
        <v>0</v>
      </c>
      <c r="W19" s="34"/>
      <c r="X19" s="29">
        <f>[7]Sheet10!C14</f>
        <v>0</v>
      </c>
      <c r="Y19" s="29">
        <f>[7]Sheet10!C15</f>
        <v>0</v>
      </c>
      <c r="Z19" s="29">
        <f>[7]Sheet10!C42</f>
        <v>0</v>
      </c>
      <c r="AA19" s="29">
        <f>[7]Sheet10!C43</f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3"/>
      <c r="V20" s="29">
        <f>[7]Sheet11!C77</f>
        <v>0</v>
      </c>
      <c r="W20" s="34"/>
      <c r="X20" s="29">
        <f>[7]Sheet11!C14</f>
        <v>0</v>
      </c>
      <c r="Y20" s="29">
        <f>[7]Sheet11!C15</f>
        <v>0</v>
      </c>
      <c r="Z20" s="29">
        <f>[7]Sheet11!C42</f>
        <v>0</v>
      </c>
      <c r="AA20" s="29">
        <f>[7]Sheet11!C43</f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3"/>
      <c r="V21" s="29">
        <f>[7]Sheet12!C77</f>
        <v>0</v>
      </c>
      <c r="W21" s="34"/>
      <c r="X21" s="29">
        <f>[7]Sheet12!C14</f>
        <v>0</v>
      </c>
      <c r="Y21" s="29">
        <f>[7]Sheet12!C15</f>
        <v>0</v>
      </c>
      <c r="Z21" s="29">
        <f>[7]Sheet12!C42</f>
        <v>0</v>
      </c>
      <c r="AA21" s="29">
        <f>[7]Sheet12!C43</f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3"/>
      <c r="V22" s="29">
        <f>[7]Sheet13!C77</f>
        <v>0</v>
      </c>
      <c r="W22" s="34"/>
      <c r="X22" s="29">
        <f>[7]Sheet13!C14</f>
        <v>0</v>
      </c>
      <c r="Y22" s="29">
        <f>[7]Sheet13!C15</f>
        <v>0</v>
      </c>
      <c r="Z22" s="29">
        <f>[7]Sheet13!C42</f>
        <v>0</v>
      </c>
      <c r="AA22" s="29">
        <f>[7]Sheet13!C43</f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29">
        <f>[7]Sheet14!C77</f>
        <v>0</v>
      </c>
      <c r="W23" s="34"/>
      <c r="X23" s="29">
        <f>[7]Sheet14!C14</f>
        <v>0</v>
      </c>
      <c r="Y23" s="29">
        <f>[7]Sheet14!C15</f>
        <v>0</v>
      </c>
      <c r="Z23" s="29">
        <f>[7]Sheet14!C42</f>
        <v>0</v>
      </c>
      <c r="AA23" s="29">
        <f>[7]Sheet14!C43</f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3"/>
      <c r="V24" s="29">
        <f>[7]Sheet15!C77</f>
        <v>0</v>
      </c>
      <c r="W24" s="34"/>
      <c r="X24" s="29">
        <f>[7]Sheet15!C14</f>
        <v>0</v>
      </c>
      <c r="Y24" s="29">
        <f>[7]Sheet15!C15</f>
        <v>0</v>
      </c>
      <c r="Z24" s="29">
        <f>[7]Sheet15!C42</f>
        <v>0</v>
      </c>
      <c r="AA24" s="29">
        <f>[7]Sheet15!C43</f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3"/>
      <c r="V25" s="29">
        <f>[7]Sheet16!C77</f>
        <v>0</v>
      </c>
      <c r="W25" s="34"/>
      <c r="X25" s="29">
        <f>[7]Sheet16!C14</f>
        <v>0</v>
      </c>
      <c r="Y25" s="29">
        <f>[7]Sheet16!C15</f>
        <v>0</v>
      </c>
      <c r="Z25" s="29">
        <f>[7]Sheet16!C42</f>
        <v>0</v>
      </c>
      <c r="AA25" s="29">
        <f>[7]Sheet16!C43</f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3"/>
      <c r="V26" s="29">
        <f>[7]Sheet17!C77</f>
        <v>0</v>
      </c>
      <c r="W26" s="34"/>
      <c r="X26" s="29">
        <f>[7]Sheet17!C14</f>
        <v>0</v>
      </c>
      <c r="Y26" s="29">
        <f>[7]Sheet17!C15</f>
        <v>0</v>
      </c>
      <c r="Z26" s="29">
        <f>[7]Sheet17!C42</f>
        <v>0</v>
      </c>
      <c r="AA26" s="29">
        <f>[7]Sheet17!C43</f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3"/>
      <c r="V27" s="29">
        <f>[7]Sheet18!C77</f>
        <v>0</v>
      </c>
      <c r="W27" s="34"/>
      <c r="X27" s="29">
        <f>[7]Sheet18!C14</f>
        <v>0</v>
      </c>
      <c r="Y27" s="29">
        <f>[7]Sheet18!C15</f>
        <v>0</v>
      </c>
      <c r="Z27" s="29">
        <f>[7]Sheet18!C42</f>
        <v>0</v>
      </c>
      <c r="AA27" s="29">
        <f>[7]Sheet18!C43</f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  <c r="V28" s="29">
        <f>[7]Sheet19!C77</f>
        <v>0</v>
      </c>
      <c r="W28" s="34"/>
      <c r="X28" s="29">
        <f>[7]Sheet19!C14</f>
        <v>0</v>
      </c>
      <c r="Y28" s="29">
        <f>[7]Sheet19!C15</f>
        <v>0</v>
      </c>
      <c r="Z28" s="29">
        <f>[7]Sheet19!C42</f>
        <v>0</v>
      </c>
      <c r="AA28" s="29">
        <f>[7]Sheet19!C43</f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3"/>
      <c r="V29" s="29">
        <f>[7]Sheet20!C77</f>
        <v>0</v>
      </c>
      <c r="W29" s="34"/>
      <c r="X29" s="29">
        <f>[7]Sheet20!C14</f>
        <v>0</v>
      </c>
      <c r="Y29" s="29">
        <f>[7]Sheet20!C15</f>
        <v>0</v>
      </c>
      <c r="Z29" s="29">
        <f>[7]Sheet20!C42</f>
        <v>0</v>
      </c>
      <c r="AA29" s="29">
        <f>[7]Sheet20!C43</f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29">
        <f>[7]Sheet21!C77</f>
        <v>0</v>
      </c>
      <c r="W30" s="39"/>
      <c r="X30" s="41">
        <f>[7]Sheet21!C14</f>
        <v>0</v>
      </c>
      <c r="Y30" s="41">
        <f>[7]Sheet21!C15</f>
        <v>0</v>
      </c>
      <c r="Z30" s="41">
        <f>[7]Sheet21!C42</f>
        <v>0</v>
      </c>
      <c r="AA30" s="41">
        <f>[7]Sheet21!C43</f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45">
        <f t="shared" ref="D31:AA31" si="0">SUM(D10:D30)</f>
        <v>11714622.612</v>
      </c>
      <c r="E31" s="45">
        <f t="shared" si="0"/>
        <v>2769246.9</v>
      </c>
      <c r="F31" s="45">
        <f t="shared" si="0"/>
        <v>2325310.7750000004</v>
      </c>
      <c r="G31" s="45">
        <f t="shared" si="0"/>
        <v>1902</v>
      </c>
      <c r="H31" s="45">
        <f t="shared" si="0"/>
        <v>14371.735000000001</v>
      </c>
      <c r="I31" s="45">
        <f t="shared" si="0"/>
        <v>13352137.286999999</v>
      </c>
      <c r="J31" s="45">
        <f t="shared" si="0"/>
        <v>10752904.585000001</v>
      </c>
      <c r="K31" s="45">
        <f t="shared" si="0"/>
        <v>360283.83100000001</v>
      </c>
      <c r="L31" s="45">
        <f t="shared" si="0"/>
        <v>4512.2</v>
      </c>
      <c r="M31" s="45">
        <f t="shared" si="0"/>
        <v>665521.4</v>
      </c>
      <c r="N31" s="45">
        <f t="shared" si="0"/>
        <v>0</v>
      </c>
      <c r="O31" s="45">
        <f t="shared" si="0"/>
        <v>446194.2</v>
      </c>
      <c r="P31" s="45">
        <f t="shared" si="0"/>
        <v>22274.7</v>
      </c>
      <c r="Q31" s="45">
        <f t="shared" si="0"/>
        <v>467.4</v>
      </c>
      <c r="R31" s="45">
        <f t="shared" si="0"/>
        <v>26.5</v>
      </c>
      <c r="S31" s="45">
        <f t="shared" si="0"/>
        <v>404.9</v>
      </c>
      <c r="T31" s="45">
        <f t="shared" si="0"/>
        <v>14039933.387</v>
      </c>
      <c r="U31" s="46">
        <f t="shared" si="0"/>
        <v>16272.2</v>
      </c>
      <c r="V31" s="47">
        <f t="shared" si="0"/>
        <v>-98426.74</v>
      </c>
      <c r="W31" s="45">
        <f t="shared" si="0"/>
        <v>26</v>
      </c>
      <c r="X31" s="47">
        <f t="shared" si="0"/>
        <v>17605.600000000002</v>
      </c>
      <c r="Y31" s="47">
        <f t="shared" si="0"/>
        <v>17605.600000000002</v>
      </c>
      <c r="Z31" s="47">
        <f t="shared" si="0"/>
        <v>107524.54700000001</v>
      </c>
      <c r="AA31" s="48">
        <f t="shared" si="0"/>
        <v>106413.147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R7:R8"/>
    <mergeCell ref="S7:S8"/>
    <mergeCell ref="K7:K8"/>
    <mergeCell ref="L7:L8"/>
    <mergeCell ref="N7:N8"/>
    <mergeCell ref="O7:O8"/>
    <mergeCell ref="Q7:Q8"/>
    <mergeCell ref="T1:Y1"/>
    <mergeCell ref="A2:Y2"/>
    <mergeCell ref="A3:Y3"/>
    <mergeCell ref="A4:Y4"/>
    <mergeCell ref="C6:C8"/>
    <mergeCell ref="D6:D8"/>
    <mergeCell ref="E6:E8"/>
    <mergeCell ref="F6:F8"/>
    <mergeCell ref="G6:H6"/>
    <mergeCell ref="I6:I8"/>
    <mergeCell ref="J6:L6"/>
    <mergeCell ref="M6:M8"/>
    <mergeCell ref="N6:O6"/>
    <mergeCell ref="P6:P8"/>
    <mergeCell ref="Q6:S6"/>
    <mergeCell ref="T6:T8"/>
    <mergeCell ref="A6:A7"/>
    <mergeCell ref="B6:B7"/>
    <mergeCell ref="G7:G8"/>
    <mergeCell ref="H7:H8"/>
    <mergeCell ref="J7:J8"/>
    <mergeCell ref="U6:U8"/>
    <mergeCell ref="V6:V8"/>
    <mergeCell ref="W6:W8"/>
    <mergeCell ref="X6:X8"/>
    <mergeCell ref="Y6:Y8"/>
    <mergeCell ref="Z6:Z8"/>
    <mergeCell ref="AA6:AA8"/>
  </mergeCells>
  <pageMargins left="0.7" right="0.7" top="0.75" bottom="0.75" header="0.3" footer="0.3"/>
  <pageSetup paperSize="9" orientation="landscape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"/>
  <sheetViews>
    <sheetView topLeftCell="A10" workbookViewId="0">
      <selection activeCell="AA4" sqref="AA4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9" width="16.77734375" style="4" customWidth="1"/>
    <col min="30" max="30" width="14.33203125" style="4" customWidth="1"/>
    <col min="31" max="31" width="13.21875" style="4" customWidth="1"/>
    <col min="32" max="32" width="12.77734375" style="4" customWidth="1"/>
    <col min="33" max="33" width="14.109375" style="4" hidden="1" customWidth="1"/>
    <col min="34" max="34" width="11.77734375" style="4" customWidth="1"/>
    <col min="35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5" width="16.77734375" style="4" customWidth="1"/>
    <col min="286" max="286" width="14.33203125" style="4" customWidth="1"/>
    <col min="287" max="287" width="13.21875" style="4" customWidth="1"/>
    <col min="288" max="288" width="12.77734375" style="4" customWidth="1"/>
    <col min="289" max="289" width="0" style="4" hidden="1" customWidth="1"/>
    <col min="290" max="290" width="11.77734375" style="4" customWidth="1"/>
    <col min="291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41" width="16.77734375" style="4" customWidth="1"/>
    <col min="542" max="542" width="14.33203125" style="4" customWidth="1"/>
    <col min="543" max="543" width="13.21875" style="4" customWidth="1"/>
    <col min="544" max="544" width="12.77734375" style="4" customWidth="1"/>
    <col min="545" max="545" width="0" style="4" hidden="1" customWidth="1"/>
    <col min="546" max="546" width="11.77734375" style="4" customWidth="1"/>
    <col min="547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7" width="16.77734375" style="4" customWidth="1"/>
    <col min="798" max="798" width="14.33203125" style="4" customWidth="1"/>
    <col min="799" max="799" width="13.21875" style="4" customWidth="1"/>
    <col min="800" max="800" width="12.77734375" style="4" customWidth="1"/>
    <col min="801" max="801" width="0" style="4" hidden="1" customWidth="1"/>
    <col min="802" max="802" width="11.77734375" style="4" customWidth="1"/>
    <col min="803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3" width="16.77734375" style="4" customWidth="1"/>
    <col min="1054" max="1054" width="14.33203125" style="4" customWidth="1"/>
    <col min="1055" max="1055" width="13.21875" style="4" customWidth="1"/>
    <col min="1056" max="1056" width="12.77734375" style="4" customWidth="1"/>
    <col min="1057" max="1057" width="0" style="4" hidden="1" customWidth="1"/>
    <col min="1058" max="1058" width="11.77734375" style="4" customWidth="1"/>
    <col min="1059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9" width="16.77734375" style="4" customWidth="1"/>
    <col min="1310" max="1310" width="14.33203125" style="4" customWidth="1"/>
    <col min="1311" max="1311" width="13.21875" style="4" customWidth="1"/>
    <col min="1312" max="1312" width="12.77734375" style="4" customWidth="1"/>
    <col min="1313" max="1313" width="0" style="4" hidden="1" customWidth="1"/>
    <col min="1314" max="1314" width="11.77734375" style="4" customWidth="1"/>
    <col min="1315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5" width="16.77734375" style="4" customWidth="1"/>
    <col min="1566" max="1566" width="14.33203125" style="4" customWidth="1"/>
    <col min="1567" max="1567" width="13.21875" style="4" customWidth="1"/>
    <col min="1568" max="1568" width="12.77734375" style="4" customWidth="1"/>
    <col min="1569" max="1569" width="0" style="4" hidden="1" customWidth="1"/>
    <col min="1570" max="1570" width="11.77734375" style="4" customWidth="1"/>
    <col min="1571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21" width="16.77734375" style="4" customWidth="1"/>
    <col min="1822" max="1822" width="14.33203125" style="4" customWidth="1"/>
    <col min="1823" max="1823" width="13.21875" style="4" customWidth="1"/>
    <col min="1824" max="1824" width="12.77734375" style="4" customWidth="1"/>
    <col min="1825" max="1825" width="0" style="4" hidden="1" customWidth="1"/>
    <col min="1826" max="1826" width="11.77734375" style="4" customWidth="1"/>
    <col min="1827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7" width="16.77734375" style="4" customWidth="1"/>
    <col min="2078" max="2078" width="14.33203125" style="4" customWidth="1"/>
    <col min="2079" max="2079" width="13.21875" style="4" customWidth="1"/>
    <col min="2080" max="2080" width="12.77734375" style="4" customWidth="1"/>
    <col min="2081" max="2081" width="0" style="4" hidden="1" customWidth="1"/>
    <col min="2082" max="2082" width="11.77734375" style="4" customWidth="1"/>
    <col min="2083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3" width="16.77734375" style="4" customWidth="1"/>
    <col min="2334" max="2334" width="14.33203125" style="4" customWidth="1"/>
    <col min="2335" max="2335" width="13.21875" style="4" customWidth="1"/>
    <col min="2336" max="2336" width="12.77734375" style="4" customWidth="1"/>
    <col min="2337" max="2337" width="0" style="4" hidden="1" customWidth="1"/>
    <col min="2338" max="2338" width="11.77734375" style="4" customWidth="1"/>
    <col min="2339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9" width="16.77734375" style="4" customWidth="1"/>
    <col min="2590" max="2590" width="14.33203125" style="4" customWidth="1"/>
    <col min="2591" max="2591" width="13.21875" style="4" customWidth="1"/>
    <col min="2592" max="2592" width="12.77734375" style="4" customWidth="1"/>
    <col min="2593" max="2593" width="0" style="4" hidden="1" customWidth="1"/>
    <col min="2594" max="2594" width="11.77734375" style="4" customWidth="1"/>
    <col min="2595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5" width="16.77734375" style="4" customWidth="1"/>
    <col min="2846" max="2846" width="14.33203125" style="4" customWidth="1"/>
    <col min="2847" max="2847" width="13.21875" style="4" customWidth="1"/>
    <col min="2848" max="2848" width="12.77734375" style="4" customWidth="1"/>
    <col min="2849" max="2849" width="0" style="4" hidden="1" customWidth="1"/>
    <col min="2850" max="2850" width="11.77734375" style="4" customWidth="1"/>
    <col min="2851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101" width="16.77734375" style="4" customWidth="1"/>
    <col min="3102" max="3102" width="14.33203125" style="4" customWidth="1"/>
    <col min="3103" max="3103" width="13.21875" style="4" customWidth="1"/>
    <col min="3104" max="3104" width="12.77734375" style="4" customWidth="1"/>
    <col min="3105" max="3105" width="0" style="4" hidden="1" customWidth="1"/>
    <col min="3106" max="3106" width="11.77734375" style="4" customWidth="1"/>
    <col min="3107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7" width="16.77734375" style="4" customWidth="1"/>
    <col min="3358" max="3358" width="14.33203125" style="4" customWidth="1"/>
    <col min="3359" max="3359" width="13.21875" style="4" customWidth="1"/>
    <col min="3360" max="3360" width="12.77734375" style="4" customWidth="1"/>
    <col min="3361" max="3361" width="0" style="4" hidden="1" customWidth="1"/>
    <col min="3362" max="3362" width="11.77734375" style="4" customWidth="1"/>
    <col min="3363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3" width="16.77734375" style="4" customWidth="1"/>
    <col min="3614" max="3614" width="14.33203125" style="4" customWidth="1"/>
    <col min="3615" max="3615" width="13.21875" style="4" customWidth="1"/>
    <col min="3616" max="3616" width="12.77734375" style="4" customWidth="1"/>
    <col min="3617" max="3617" width="0" style="4" hidden="1" customWidth="1"/>
    <col min="3618" max="3618" width="11.77734375" style="4" customWidth="1"/>
    <col min="3619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9" width="16.77734375" style="4" customWidth="1"/>
    <col min="3870" max="3870" width="14.33203125" style="4" customWidth="1"/>
    <col min="3871" max="3871" width="13.21875" style="4" customWidth="1"/>
    <col min="3872" max="3872" width="12.77734375" style="4" customWidth="1"/>
    <col min="3873" max="3873" width="0" style="4" hidden="1" customWidth="1"/>
    <col min="3874" max="3874" width="11.77734375" style="4" customWidth="1"/>
    <col min="3875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5" width="16.77734375" style="4" customWidth="1"/>
    <col min="4126" max="4126" width="14.33203125" style="4" customWidth="1"/>
    <col min="4127" max="4127" width="13.21875" style="4" customWidth="1"/>
    <col min="4128" max="4128" width="12.77734375" style="4" customWidth="1"/>
    <col min="4129" max="4129" width="0" style="4" hidden="1" customWidth="1"/>
    <col min="4130" max="4130" width="11.77734375" style="4" customWidth="1"/>
    <col min="4131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81" width="16.77734375" style="4" customWidth="1"/>
    <col min="4382" max="4382" width="14.33203125" style="4" customWidth="1"/>
    <col min="4383" max="4383" width="13.21875" style="4" customWidth="1"/>
    <col min="4384" max="4384" width="12.77734375" style="4" customWidth="1"/>
    <col min="4385" max="4385" width="0" style="4" hidden="1" customWidth="1"/>
    <col min="4386" max="4386" width="11.77734375" style="4" customWidth="1"/>
    <col min="4387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7" width="16.77734375" style="4" customWidth="1"/>
    <col min="4638" max="4638" width="14.33203125" style="4" customWidth="1"/>
    <col min="4639" max="4639" width="13.21875" style="4" customWidth="1"/>
    <col min="4640" max="4640" width="12.77734375" style="4" customWidth="1"/>
    <col min="4641" max="4641" width="0" style="4" hidden="1" customWidth="1"/>
    <col min="4642" max="4642" width="11.77734375" style="4" customWidth="1"/>
    <col min="4643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3" width="16.77734375" style="4" customWidth="1"/>
    <col min="4894" max="4894" width="14.33203125" style="4" customWidth="1"/>
    <col min="4895" max="4895" width="13.21875" style="4" customWidth="1"/>
    <col min="4896" max="4896" width="12.77734375" style="4" customWidth="1"/>
    <col min="4897" max="4897" width="0" style="4" hidden="1" customWidth="1"/>
    <col min="4898" max="4898" width="11.77734375" style="4" customWidth="1"/>
    <col min="4899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9" width="16.77734375" style="4" customWidth="1"/>
    <col min="5150" max="5150" width="14.33203125" style="4" customWidth="1"/>
    <col min="5151" max="5151" width="13.21875" style="4" customWidth="1"/>
    <col min="5152" max="5152" width="12.77734375" style="4" customWidth="1"/>
    <col min="5153" max="5153" width="0" style="4" hidden="1" customWidth="1"/>
    <col min="5154" max="5154" width="11.77734375" style="4" customWidth="1"/>
    <col min="5155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5" width="16.77734375" style="4" customWidth="1"/>
    <col min="5406" max="5406" width="14.33203125" style="4" customWidth="1"/>
    <col min="5407" max="5407" width="13.21875" style="4" customWidth="1"/>
    <col min="5408" max="5408" width="12.77734375" style="4" customWidth="1"/>
    <col min="5409" max="5409" width="0" style="4" hidden="1" customWidth="1"/>
    <col min="5410" max="5410" width="11.77734375" style="4" customWidth="1"/>
    <col min="5411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61" width="16.77734375" style="4" customWidth="1"/>
    <col min="5662" max="5662" width="14.33203125" style="4" customWidth="1"/>
    <col min="5663" max="5663" width="13.21875" style="4" customWidth="1"/>
    <col min="5664" max="5664" width="12.77734375" style="4" customWidth="1"/>
    <col min="5665" max="5665" width="0" style="4" hidden="1" customWidth="1"/>
    <col min="5666" max="5666" width="11.77734375" style="4" customWidth="1"/>
    <col min="5667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7" width="16.77734375" style="4" customWidth="1"/>
    <col min="5918" max="5918" width="14.33203125" style="4" customWidth="1"/>
    <col min="5919" max="5919" width="13.21875" style="4" customWidth="1"/>
    <col min="5920" max="5920" width="12.77734375" style="4" customWidth="1"/>
    <col min="5921" max="5921" width="0" style="4" hidden="1" customWidth="1"/>
    <col min="5922" max="5922" width="11.77734375" style="4" customWidth="1"/>
    <col min="5923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3" width="16.77734375" style="4" customWidth="1"/>
    <col min="6174" max="6174" width="14.33203125" style="4" customWidth="1"/>
    <col min="6175" max="6175" width="13.21875" style="4" customWidth="1"/>
    <col min="6176" max="6176" width="12.77734375" style="4" customWidth="1"/>
    <col min="6177" max="6177" width="0" style="4" hidden="1" customWidth="1"/>
    <col min="6178" max="6178" width="11.77734375" style="4" customWidth="1"/>
    <col min="6179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9" width="16.77734375" style="4" customWidth="1"/>
    <col min="6430" max="6430" width="14.33203125" style="4" customWidth="1"/>
    <col min="6431" max="6431" width="13.21875" style="4" customWidth="1"/>
    <col min="6432" max="6432" width="12.77734375" style="4" customWidth="1"/>
    <col min="6433" max="6433" width="0" style="4" hidden="1" customWidth="1"/>
    <col min="6434" max="6434" width="11.77734375" style="4" customWidth="1"/>
    <col min="6435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5" width="16.77734375" style="4" customWidth="1"/>
    <col min="6686" max="6686" width="14.33203125" style="4" customWidth="1"/>
    <col min="6687" max="6687" width="13.21875" style="4" customWidth="1"/>
    <col min="6688" max="6688" width="12.77734375" style="4" customWidth="1"/>
    <col min="6689" max="6689" width="0" style="4" hidden="1" customWidth="1"/>
    <col min="6690" max="6690" width="11.77734375" style="4" customWidth="1"/>
    <col min="6691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41" width="16.77734375" style="4" customWidth="1"/>
    <col min="6942" max="6942" width="14.33203125" style="4" customWidth="1"/>
    <col min="6943" max="6943" width="13.21875" style="4" customWidth="1"/>
    <col min="6944" max="6944" width="12.77734375" style="4" customWidth="1"/>
    <col min="6945" max="6945" width="0" style="4" hidden="1" customWidth="1"/>
    <col min="6946" max="6946" width="11.77734375" style="4" customWidth="1"/>
    <col min="6947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7" width="16.77734375" style="4" customWidth="1"/>
    <col min="7198" max="7198" width="14.33203125" style="4" customWidth="1"/>
    <col min="7199" max="7199" width="13.21875" style="4" customWidth="1"/>
    <col min="7200" max="7200" width="12.77734375" style="4" customWidth="1"/>
    <col min="7201" max="7201" width="0" style="4" hidden="1" customWidth="1"/>
    <col min="7202" max="7202" width="11.77734375" style="4" customWidth="1"/>
    <col min="7203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3" width="16.77734375" style="4" customWidth="1"/>
    <col min="7454" max="7454" width="14.33203125" style="4" customWidth="1"/>
    <col min="7455" max="7455" width="13.21875" style="4" customWidth="1"/>
    <col min="7456" max="7456" width="12.77734375" style="4" customWidth="1"/>
    <col min="7457" max="7457" width="0" style="4" hidden="1" customWidth="1"/>
    <col min="7458" max="7458" width="11.77734375" style="4" customWidth="1"/>
    <col min="7459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9" width="16.77734375" style="4" customWidth="1"/>
    <col min="7710" max="7710" width="14.33203125" style="4" customWidth="1"/>
    <col min="7711" max="7711" width="13.21875" style="4" customWidth="1"/>
    <col min="7712" max="7712" width="12.77734375" style="4" customWidth="1"/>
    <col min="7713" max="7713" width="0" style="4" hidden="1" customWidth="1"/>
    <col min="7714" max="7714" width="11.77734375" style="4" customWidth="1"/>
    <col min="7715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5" width="16.77734375" style="4" customWidth="1"/>
    <col min="7966" max="7966" width="14.33203125" style="4" customWidth="1"/>
    <col min="7967" max="7967" width="13.21875" style="4" customWidth="1"/>
    <col min="7968" max="7968" width="12.77734375" style="4" customWidth="1"/>
    <col min="7969" max="7969" width="0" style="4" hidden="1" customWidth="1"/>
    <col min="7970" max="7970" width="11.77734375" style="4" customWidth="1"/>
    <col min="7971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21" width="16.77734375" style="4" customWidth="1"/>
    <col min="8222" max="8222" width="14.33203125" style="4" customWidth="1"/>
    <col min="8223" max="8223" width="13.21875" style="4" customWidth="1"/>
    <col min="8224" max="8224" width="12.77734375" style="4" customWidth="1"/>
    <col min="8225" max="8225" width="0" style="4" hidden="1" customWidth="1"/>
    <col min="8226" max="8226" width="11.77734375" style="4" customWidth="1"/>
    <col min="8227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7" width="16.77734375" style="4" customWidth="1"/>
    <col min="8478" max="8478" width="14.33203125" style="4" customWidth="1"/>
    <col min="8479" max="8479" width="13.21875" style="4" customWidth="1"/>
    <col min="8480" max="8480" width="12.77734375" style="4" customWidth="1"/>
    <col min="8481" max="8481" width="0" style="4" hidden="1" customWidth="1"/>
    <col min="8482" max="8482" width="11.77734375" style="4" customWidth="1"/>
    <col min="8483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3" width="16.77734375" style="4" customWidth="1"/>
    <col min="8734" max="8734" width="14.33203125" style="4" customWidth="1"/>
    <col min="8735" max="8735" width="13.21875" style="4" customWidth="1"/>
    <col min="8736" max="8736" width="12.77734375" style="4" customWidth="1"/>
    <col min="8737" max="8737" width="0" style="4" hidden="1" customWidth="1"/>
    <col min="8738" max="8738" width="11.77734375" style="4" customWidth="1"/>
    <col min="8739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9" width="16.77734375" style="4" customWidth="1"/>
    <col min="8990" max="8990" width="14.33203125" style="4" customWidth="1"/>
    <col min="8991" max="8991" width="13.21875" style="4" customWidth="1"/>
    <col min="8992" max="8992" width="12.77734375" style="4" customWidth="1"/>
    <col min="8993" max="8993" width="0" style="4" hidden="1" customWidth="1"/>
    <col min="8994" max="8994" width="11.77734375" style="4" customWidth="1"/>
    <col min="8995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5" width="16.77734375" style="4" customWidth="1"/>
    <col min="9246" max="9246" width="14.33203125" style="4" customWidth="1"/>
    <col min="9247" max="9247" width="13.21875" style="4" customWidth="1"/>
    <col min="9248" max="9248" width="12.77734375" style="4" customWidth="1"/>
    <col min="9249" max="9249" width="0" style="4" hidden="1" customWidth="1"/>
    <col min="9250" max="9250" width="11.77734375" style="4" customWidth="1"/>
    <col min="9251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501" width="16.77734375" style="4" customWidth="1"/>
    <col min="9502" max="9502" width="14.33203125" style="4" customWidth="1"/>
    <col min="9503" max="9503" width="13.21875" style="4" customWidth="1"/>
    <col min="9504" max="9504" width="12.77734375" style="4" customWidth="1"/>
    <col min="9505" max="9505" width="0" style="4" hidden="1" customWidth="1"/>
    <col min="9506" max="9506" width="11.77734375" style="4" customWidth="1"/>
    <col min="9507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7" width="16.77734375" style="4" customWidth="1"/>
    <col min="9758" max="9758" width="14.33203125" style="4" customWidth="1"/>
    <col min="9759" max="9759" width="13.21875" style="4" customWidth="1"/>
    <col min="9760" max="9760" width="12.77734375" style="4" customWidth="1"/>
    <col min="9761" max="9761" width="0" style="4" hidden="1" customWidth="1"/>
    <col min="9762" max="9762" width="11.77734375" style="4" customWidth="1"/>
    <col min="9763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3" width="16.77734375" style="4" customWidth="1"/>
    <col min="10014" max="10014" width="14.33203125" style="4" customWidth="1"/>
    <col min="10015" max="10015" width="13.21875" style="4" customWidth="1"/>
    <col min="10016" max="10016" width="12.77734375" style="4" customWidth="1"/>
    <col min="10017" max="10017" width="0" style="4" hidden="1" customWidth="1"/>
    <col min="10018" max="10018" width="11.77734375" style="4" customWidth="1"/>
    <col min="10019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9" width="16.77734375" style="4" customWidth="1"/>
    <col min="10270" max="10270" width="14.33203125" style="4" customWidth="1"/>
    <col min="10271" max="10271" width="13.21875" style="4" customWidth="1"/>
    <col min="10272" max="10272" width="12.77734375" style="4" customWidth="1"/>
    <col min="10273" max="10273" width="0" style="4" hidden="1" customWidth="1"/>
    <col min="10274" max="10274" width="11.77734375" style="4" customWidth="1"/>
    <col min="10275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5" width="16.77734375" style="4" customWidth="1"/>
    <col min="10526" max="10526" width="14.33203125" style="4" customWidth="1"/>
    <col min="10527" max="10527" width="13.21875" style="4" customWidth="1"/>
    <col min="10528" max="10528" width="12.77734375" style="4" customWidth="1"/>
    <col min="10529" max="10529" width="0" style="4" hidden="1" customWidth="1"/>
    <col min="10530" max="10530" width="11.77734375" style="4" customWidth="1"/>
    <col min="10531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81" width="16.77734375" style="4" customWidth="1"/>
    <col min="10782" max="10782" width="14.33203125" style="4" customWidth="1"/>
    <col min="10783" max="10783" width="13.21875" style="4" customWidth="1"/>
    <col min="10784" max="10784" width="12.77734375" style="4" customWidth="1"/>
    <col min="10785" max="10785" width="0" style="4" hidden="1" customWidth="1"/>
    <col min="10786" max="10786" width="11.77734375" style="4" customWidth="1"/>
    <col min="10787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7" width="16.77734375" style="4" customWidth="1"/>
    <col min="11038" max="11038" width="14.33203125" style="4" customWidth="1"/>
    <col min="11039" max="11039" width="13.21875" style="4" customWidth="1"/>
    <col min="11040" max="11040" width="12.77734375" style="4" customWidth="1"/>
    <col min="11041" max="11041" width="0" style="4" hidden="1" customWidth="1"/>
    <col min="11042" max="11042" width="11.77734375" style="4" customWidth="1"/>
    <col min="11043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3" width="16.77734375" style="4" customWidth="1"/>
    <col min="11294" max="11294" width="14.33203125" style="4" customWidth="1"/>
    <col min="11295" max="11295" width="13.21875" style="4" customWidth="1"/>
    <col min="11296" max="11296" width="12.77734375" style="4" customWidth="1"/>
    <col min="11297" max="11297" width="0" style="4" hidden="1" customWidth="1"/>
    <col min="11298" max="11298" width="11.77734375" style="4" customWidth="1"/>
    <col min="11299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9" width="16.77734375" style="4" customWidth="1"/>
    <col min="11550" max="11550" width="14.33203125" style="4" customWidth="1"/>
    <col min="11551" max="11551" width="13.21875" style="4" customWidth="1"/>
    <col min="11552" max="11552" width="12.77734375" style="4" customWidth="1"/>
    <col min="11553" max="11553" width="0" style="4" hidden="1" customWidth="1"/>
    <col min="11554" max="11554" width="11.77734375" style="4" customWidth="1"/>
    <col min="11555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5" width="16.77734375" style="4" customWidth="1"/>
    <col min="11806" max="11806" width="14.33203125" style="4" customWidth="1"/>
    <col min="11807" max="11807" width="13.21875" style="4" customWidth="1"/>
    <col min="11808" max="11808" width="12.77734375" style="4" customWidth="1"/>
    <col min="11809" max="11809" width="0" style="4" hidden="1" customWidth="1"/>
    <col min="11810" max="11810" width="11.77734375" style="4" customWidth="1"/>
    <col min="11811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61" width="16.77734375" style="4" customWidth="1"/>
    <col min="12062" max="12062" width="14.33203125" style="4" customWidth="1"/>
    <col min="12063" max="12063" width="13.21875" style="4" customWidth="1"/>
    <col min="12064" max="12064" width="12.77734375" style="4" customWidth="1"/>
    <col min="12065" max="12065" width="0" style="4" hidden="1" customWidth="1"/>
    <col min="12066" max="12066" width="11.77734375" style="4" customWidth="1"/>
    <col min="12067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7" width="16.77734375" style="4" customWidth="1"/>
    <col min="12318" max="12318" width="14.33203125" style="4" customWidth="1"/>
    <col min="12319" max="12319" width="13.21875" style="4" customWidth="1"/>
    <col min="12320" max="12320" width="12.77734375" style="4" customWidth="1"/>
    <col min="12321" max="12321" width="0" style="4" hidden="1" customWidth="1"/>
    <col min="12322" max="12322" width="11.77734375" style="4" customWidth="1"/>
    <col min="12323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3" width="16.77734375" style="4" customWidth="1"/>
    <col min="12574" max="12574" width="14.33203125" style="4" customWidth="1"/>
    <col min="12575" max="12575" width="13.21875" style="4" customWidth="1"/>
    <col min="12576" max="12576" width="12.77734375" style="4" customWidth="1"/>
    <col min="12577" max="12577" width="0" style="4" hidden="1" customWidth="1"/>
    <col min="12578" max="12578" width="11.77734375" style="4" customWidth="1"/>
    <col min="12579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9" width="16.77734375" style="4" customWidth="1"/>
    <col min="12830" max="12830" width="14.33203125" style="4" customWidth="1"/>
    <col min="12831" max="12831" width="13.21875" style="4" customWidth="1"/>
    <col min="12832" max="12832" width="12.77734375" style="4" customWidth="1"/>
    <col min="12833" max="12833" width="0" style="4" hidden="1" customWidth="1"/>
    <col min="12834" max="12834" width="11.77734375" style="4" customWidth="1"/>
    <col min="12835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5" width="16.77734375" style="4" customWidth="1"/>
    <col min="13086" max="13086" width="14.33203125" style="4" customWidth="1"/>
    <col min="13087" max="13087" width="13.21875" style="4" customWidth="1"/>
    <col min="13088" max="13088" width="12.77734375" style="4" customWidth="1"/>
    <col min="13089" max="13089" width="0" style="4" hidden="1" customWidth="1"/>
    <col min="13090" max="13090" width="11.77734375" style="4" customWidth="1"/>
    <col min="13091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41" width="16.77734375" style="4" customWidth="1"/>
    <col min="13342" max="13342" width="14.33203125" style="4" customWidth="1"/>
    <col min="13343" max="13343" width="13.21875" style="4" customWidth="1"/>
    <col min="13344" max="13344" width="12.77734375" style="4" customWidth="1"/>
    <col min="13345" max="13345" width="0" style="4" hidden="1" customWidth="1"/>
    <col min="13346" max="13346" width="11.77734375" style="4" customWidth="1"/>
    <col min="13347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7" width="16.77734375" style="4" customWidth="1"/>
    <col min="13598" max="13598" width="14.33203125" style="4" customWidth="1"/>
    <col min="13599" max="13599" width="13.21875" style="4" customWidth="1"/>
    <col min="13600" max="13600" width="12.77734375" style="4" customWidth="1"/>
    <col min="13601" max="13601" width="0" style="4" hidden="1" customWidth="1"/>
    <col min="13602" max="13602" width="11.77734375" style="4" customWidth="1"/>
    <col min="13603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3" width="16.77734375" style="4" customWidth="1"/>
    <col min="13854" max="13854" width="14.33203125" style="4" customWidth="1"/>
    <col min="13855" max="13855" width="13.21875" style="4" customWidth="1"/>
    <col min="13856" max="13856" width="12.77734375" style="4" customWidth="1"/>
    <col min="13857" max="13857" width="0" style="4" hidden="1" customWidth="1"/>
    <col min="13858" max="13858" width="11.77734375" style="4" customWidth="1"/>
    <col min="13859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9" width="16.77734375" style="4" customWidth="1"/>
    <col min="14110" max="14110" width="14.33203125" style="4" customWidth="1"/>
    <col min="14111" max="14111" width="13.21875" style="4" customWidth="1"/>
    <col min="14112" max="14112" width="12.77734375" style="4" customWidth="1"/>
    <col min="14113" max="14113" width="0" style="4" hidden="1" customWidth="1"/>
    <col min="14114" max="14114" width="11.77734375" style="4" customWidth="1"/>
    <col min="14115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5" width="16.77734375" style="4" customWidth="1"/>
    <col min="14366" max="14366" width="14.33203125" style="4" customWidth="1"/>
    <col min="14367" max="14367" width="13.21875" style="4" customWidth="1"/>
    <col min="14368" max="14368" width="12.77734375" style="4" customWidth="1"/>
    <col min="14369" max="14369" width="0" style="4" hidden="1" customWidth="1"/>
    <col min="14370" max="14370" width="11.77734375" style="4" customWidth="1"/>
    <col min="14371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21" width="16.77734375" style="4" customWidth="1"/>
    <col min="14622" max="14622" width="14.33203125" style="4" customWidth="1"/>
    <col min="14623" max="14623" width="13.21875" style="4" customWidth="1"/>
    <col min="14624" max="14624" width="12.77734375" style="4" customWidth="1"/>
    <col min="14625" max="14625" width="0" style="4" hidden="1" customWidth="1"/>
    <col min="14626" max="14626" width="11.77734375" style="4" customWidth="1"/>
    <col min="14627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7" width="16.77734375" style="4" customWidth="1"/>
    <col min="14878" max="14878" width="14.33203125" style="4" customWidth="1"/>
    <col min="14879" max="14879" width="13.21875" style="4" customWidth="1"/>
    <col min="14880" max="14880" width="12.77734375" style="4" customWidth="1"/>
    <col min="14881" max="14881" width="0" style="4" hidden="1" customWidth="1"/>
    <col min="14882" max="14882" width="11.77734375" style="4" customWidth="1"/>
    <col min="14883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3" width="16.77734375" style="4" customWidth="1"/>
    <col min="15134" max="15134" width="14.33203125" style="4" customWidth="1"/>
    <col min="15135" max="15135" width="13.21875" style="4" customWidth="1"/>
    <col min="15136" max="15136" width="12.77734375" style="4" customWidth="1"/>
    <col min="15137" max="15137" width="0" style="4" hidden="1" customWidth="1"/>
    <col min="15138" max="15138" width="11.77734375" style="4" customWidth="1"/>
    <col min="15139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9" width="16.77734375" style="4" customWidth="1"/>
    <col min="15390" max="15390" width="14.33203125" style="4" customWidth="1"/>
    <col min="15391" max="15391" width="13.21875" style="4" customWidth="1"/>
    <col min="15392" max="15392" width="12.77734375" style="4" customWidth="1"/>
    <col min="15393" max="15393" width="0" style="4" hidden="1" customWidth="1"/>
    <col min="15394" max="15394" width="11.77734375" style="4" customWidth="1"/>
    <col min="15395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5" width="16.77734375" style="4" customWidth="1"/>
    <col min="15646" max="15646" width="14.33203125" style="4" customWidth="1"/>
    <col min="15647" max="15647" width="13.21875" style="4" customWidth="1"/>
    <col min="15648" max="15648" width="12.77734375" style="4" customWidth="1"/>
    <col min="15649" max="15649" width="0" style="4" hidden="1" customWidth="1"/>
    <col min="15650" max="15650" width="11.77734375" style="4" customWidth="1"/>
    <col min="15651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901" width="16.77734375" style="4" customWidth="1"/>
    <col min="15902" max="15902" width="14.33203125" style="4" customWidth="1"/>
    <col min="15903" max="15903" width="13.21875" style="4" customWidth="1"/>
    <col min="15904" max="15904" width="12.77734375" style="4" customWidth="1"/>
    <col min="15905" max="15905" width="0" style="4" hidden="1" customWidth="1"/>
    <col min="15906" max="15906" width="11.77734375" style="4" customWidth="1"/>
    <col min="15907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7" width="16.77734375" style="4" customWidth="1"/>
    <col min="16158" max="16158" width="14.33203125" style="4" customWidth="1"/>
    <col min="16159" max="16159" width="13.21875" style="4" customWidth="1"/>
    <col min="16160" max="16160" width="12.77734375" style="4" customWidth="1"/>
    <col min="16161" max="16161" width="0" style="4" hidden="1" customWidth="1"/>
    <col min="16162" max="16162" width="11.77734375" style="4" customWidth="1"/>
    <col min="16163" max="16384" width="10" style="4"/>
  </cols>
  <sheetData>
    <row r="1" spans="1:35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  <c r="AB1" s="109"/>
      <c r="AC1" s="109"/>
    </row>
    <row r="2" spans="1:35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  <c r="AB2" s="5"/>
      <c r="AC2" s="5"/>
    </row>
    <row r="3" spans="1:35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  <c r="AB3" s="7"/>
      <c r="AC3" s="7"/>
    </row>
    <row r="4" spans="1:35" s="11" customFormat="1" ht="26.25" customHeight="1" x14ac:dyDescent="0.45">
      <c r="A4" s="114"/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186</v>
      </c>
      <c r="AB4" s="9"/>
      <c r="AC4" s="9"/>
      <c r="AD4" s="10"/>
    </row>
    <row r="5" spans="1:35" s="12" customFormat="1" ht="18" thickBot="1" x14ac:dyDescent="0.45">
      <c r="B5" s="13"/>
      <c r="C5" s="14"/>
      <c r="D5" s="12" t="s">
        <v>235</v>
      </c>
      <c r="U5" s="15"/>
      <c r="AA5" s="16" t="s">
        <v>19</v>
      </c>
      <c r="AB5" s="16"/>
      <c r="AC5" s="16"/>
      <c r="AD5" s="17"/>
    </row>
    <row r="6" spans="1:35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  <c r="AB6" s="320"/>
      <c r="AC6" s="320"/>
    </row>
    <row r="7" spans="1:35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  <c r="AB7" s="321"/>
      <c r="AC7" s="321"/>
    </row>
    <row r="8" spans="1:35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  <c r="AB8" s="321"/>
      <c r="AC8" s="321"/>
    </row>
    <row r="9" spans="1:35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  <c r="AB9" s="322"/>
      <c r="AC9" s="322"/>
    </row>
    <row r="10" spans="1:35" s="26" customFormat="1" ht="57" customHeight="1" x14ac:dyDescent="0.4">
      <c r="A10" s="27" t="s">
        <v>48</v>
      </c>
      <c r="B10" s="81" t="s">
        <v>237</v>
      </c>
      <c r="C10" s="28">
        <v>100</v>
      </c>
      <c r="D10" s="33">
        <v>7344248</v>
      </c>
      <c r="E10" s="33">
        <v>6551427</v>
      </c>
      <c r="F10" s="33">
        <v>613320</v>
      </c>
      <c r="G10" s="33">
        <v>225608</v>
      </c>
      <c r="H10" s="33">
        <v>289889</v>
      </c>
      <c r="I10" s="33">
        <v>4635603</v>
      </c>
      <c r="J10" s="33">
        <v>2072293</v>
      </c>
      <c r="K10" s="33">
        <v>707134</v>
      </c>
      <c r="L10" s="33">
        <v>256503</v>
      </c>
      <c r="M10" s="33">
        <v>2669508</v>
      </c>
      <c r="N10" s="33">
        <v>0</v>
      </c>
      <c r="O10" s="33">
        <v>2373549</v>
      </c>
      <c r="P10" s="33">
        <v>652457</v>
      </c>
      <c r="Q10" s="33">
        <v>201690</v>
      </c>
      <c r="R10" s="33">
        <v>213112</v>
      </c>
      <c r="S10" s="33">
        <v>215393</v>
      </c>
      <c r="T10" s="33">
        <v>7957568</v>
      </c>
      <c r="U10" s="33">
        <v>6756520</v>
      </c>
      <c r="V10" s="29">
        <v>541936</v>
      </c>
      <c r="W10" s="33">
        <v>805</v>
      </c>
      <c r="X10" s="29">
        <v>6783662</v>
      </c>
      <c r="Y10" s="29">
        <v>6756520</v>
      </c>
      <c r="Z10" s="29">
        <v>6122905</v>
      </c>
      <c r="AA10" s="29">
        <v>6119818</v>
      </c>
      <c r="AB10" s="323"/>
      <c r="AC10" s="323"/>
      <c r="AD10" s="30"/>
      <c r="AE10" s="31"/>
      <c r="AF10" s="31"/>
      <c r="AG10" s="31"/>
      <c r="AH10" s="31"/>
      <c r="AI10" s="4"/>
    </row>
    <row r="11" spans="1:35" s="26" customFormat="1" ht="57" customHeight="1" x14ac:dyDescent="0.4">
      <c r="A11" s="27" t="s">
        <v>48</v>
      </c>
      <c r="B11" s="81" t="s">
        <v>119</v>
      </c>
      <c r="C11" s="28">
        <v>100</v>
      </c>
      <c r="D11" s="33">
        <v>3219639</v>
      </c>
      <c r="E11" s="33">
        <v>3138333</v>
      </c>
      <c r="F11" s="33">
        <v>169277</v>
      </c>
      <c r="G11" s="33">
        <v>11117</v>
      </c>
      <c r="H11" s="33">
        <v>33777</v>
      </c>
      <c r="I11" s="33">
        <v>2997453</v>
      </c>
      <c r="J11" s="33">
        <v>1474860</v>
      </c>
      <c r="K11" s="33">
        <v>501604</v>
      </c>
      <c r="L11" s="33">
        <v>74081</v>
      </c>
      <c r="M11" s="33">
        <v>306471</v>
      </c>
      <c r="N11" s="33">
        <v>0</v>
      </c>
      <c r="O11" s="33">
        <v>145093</v>
      </c>
      <c r="P11" s="33">
        <v>84992</v>
      </c>
      <c r="Q11" s="33">
        <v>6076</v>
      </c>
      <c r="R11" s="33">
        <v>27023</v>
      </c>
      <c r="S11" s="33">
        <v>45956</v>
      </c>
      <c r="T11" s="33">
        <v>3388916</v>
      </c>
      <c r="U11" s="33">
        <v>759647</v>
      </c>
      <c r="V11" s="29">
        <v>-65800</v>
      </c>
      <c r="W11" s="33">
        <v>300</v>
      </c>
      <c r="X11" s="29">
        <v>807063</v>
      </c>
      <c r="Y11" s="29">
        <v>759647</v>
      </c>
      <c r="Z11" s="29">
        <v>908253</v>
      </c>
      <c r="AA11" s="29">
        <v>908253</v>
      </c>
      <c r="AB11" s="323"/>
      <c r="AC11" s="323"/>
      <c r="AD11" s="30"/>
      <c r="AE11" s="31"/>
      <c r="AF11" s="31"/>
      <c r="AG11" s="31"/>
      <c r="AH11" s="31"/>
      <c r="AI11" s="4"/>
    </row>
    <row r="12" spans="1:35" s="26" customFormat="1" ht="57" customHeight="1" x14ac:dyDescent="0.4">
      <c r="A12" s="27" t="s">
        <v>50</v>
      </c>
      <c r="B12" s="32" t="s">
        <v>132</v>
      </c>
      <c r="C12" s="28">
        <v>100</v>
      </c>
      <c r="D12" s="33">
        <v>0</v>
      </c>
      <c r="E12" s="33">
        <v>0</v>
      </c>
      <c r="F12" s="33">
        <v>3593</v>
      </c>
      <c r="G12" s="33">
        <v>310</v>
      </c>
      <c r="H12" s="33">
        <v>97</v>
      </c>
      <c r="I12" s="33">
        <v>143</v>
      </c>
      <c r="J12" s="33">
        <v>100</v>
      </c>
      <c r="K12" s="33">
        <v>28</v>
      </c>
      <c r="L12" s="33">
        <v>15</v>
      </c>
      <c r="M12" s="33">
        <v>0</v>
      </c>
      <c r="N12" s="33">
        <v>0</v>
      </c>
      <c r="O12" s="33">
        <v>0</v>
      </c>
      <c r="P12" s="33">
        <v>3450</v>
      </c>
      <c r="Q12" s="33">
        <v>3450</v>
      </c>
      <c r="R12" s="33">
        <v>0</v>
      </c>
      <c r="S12" s="33">
        <v>0</v>
      </c>
      <c r="T12" s="33">
        <v>3593</v>
      </c>
      <c r="U12" s="33">
        <v>175135</v>
      </c>
      <c r="V12" s="29">
        <v>0</v>
      </c>
      <c r="W12" s="33">
        <v>47</v>
      </c>
      <c r="X12" s="29">
        <v>175135</v>
      </c>
      <c r="Y12" s="29">
        <v>175135</v>
      </c>
      <c r="Z12" s="29">
        <v>175135</v>
      </c>
      <c r="AA12" s="29">
        <v>175135</v>
      </c>
      <c r="AB12" s="323"/>
      <c r="AC12" s="323"/>
      <c r="AD12" s="30"/>
      <c r="AE12" s="31"/>
      <c r="AF12" s="31"/>
      <c r="AG12" s="31"/>
      <c r="AH12" s="31"/>
      <c r="AI12" s="4"/>
    </row>
    <row r="13" spans="1:35" s="26" customFormat="1" ht="57" customHeight="1" x14ac:dyDescent="0.4">
      <c r="A13" s="27" t="s">
        <v>51</v>
      </c>
      <c r="B13" s="32" t="s">
        <v>55</v>
      </c>
      <c r="C13" s="28"/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29">
        <v>0</v>
      </c>
      <c r="W13" s="33">
        <v>0</v>
      </c>
      <c r="X13" s="29">
        <v>0</v>
      </c>
      <c r="Y13" s="29">
        <v>0</v>
      </c>
      <c r="Z13" s="29">
        <v>0</v>
      </c>
      <c r="AA13" s="29">
        <v>0</v>
      </c>
      <c r="AB13" s="323"/>
      <c r="AC13" s="323"/>
      <c r="AD13" s="30"/>
      <c r="AE13" s="31"/>
      <c r="AF13" s="31"/>
      <c r="AG13" s="31"/>
      <c r="AH13" s="31"/>
      <c r="AI13" s="4"/>
    </row>
    <row r="14" spans="1:35" s="26" customFormat="1" ht="57" customHeight="1" x14ac:dyDescent="0.4">
      <c r="A14" s="27" t="s">
        <v>52</v>
      </c>
      <c r="B14" s="32" t="s">
        <v>55</v>
      </c>
      <c r="C14" s="28"/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29">
        <v>0</v>
      </c>
      <c r="W14" s="33">
        <v>0</v>
      </c>
      <c r="X14" s="29">
        <v>0</v>
      </c>
      <c r="Y14" s="29">
        <v>0</v>
      </c>
      <c r="Z14" s="29">
        <v>0</v>
      </c>
      <c r="AA14" s="29">
        <v>0</v>
      </c>
      <c r="AB14" s="323"/>
      <c r="AC14" s="323"/>
      <c r="AD14" s="30"/>
      <c r="AE14" s="31"/>
      <c r="AF14" s="31"/>
      <c r="AG14" s="31"/>
      <c r="AH14" s="31"/>
      <c r="AI14" s="4"/>
    </row>
    <row r="15" spans="1:35" s="26" customFormat="1" ht="57" customHeight="1" x14ac:dyDescent="0.4">
      <c r="A15" s="27" t="s">
        <v>53</v>
      </c>
      <c r="B15" s="32" t="s">
        <v>55</v>
      </c>
      <c r="C15" s="28"/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29">
        <v>0</v>
      </c>
      <c r="W15" s="33">
        <v>0</v>
      </c>
      <c r="X15" s="29">
        <v>0</v>
      </c>
      <c r="Y15" s="29">
        <v>0</v>
      </c>
      <c r="Z15" s="29">
        <v>0</v>
      </c>
      <c r="AA15" s="29">
        <v>0</v>
      </c>
      <c r="AB15" s="323"/>
      <c r="AC15" s="323"/>
      <c r="AD15" s="30"/>
      <c r="AE15" s="31"/>
      <c r="AF15" s="31"/>
      <c r="AG15" s="31"/>
      <c r="AH15" s="31"/>
      <c r="AI15" s="4"/>
    </row>
    <row r="16" spans="1:35" s="26" customFormat="1" ht="57" customHeight="1" x14ac:dyDescent="0.4">
      <c r="A16" s="27" t="s">
        <v>54</v>
      </c>
      <c r="B16" s="32" t="s">
        <v>55</v>
      </c>
      <c r="C16" s="28"/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29">
        <v>0</v>
      </c>
      <c r="W16" s="33">
        <v>0</v>
      </c>
      <c r="X16" s="29">
        <v>0</v>
      </c>
      <c r="Y16" s="29">
        <v>0</v>
      </c>
      <c r="Z16" s="29">
        <v>0</v>
      </c>
      <c r="AA16" s="29">
        <v>0</v>
      </c>
      <c r="AB16" s="323"/>
      <c r="AC16" s="323"/>
      <c r="AD16" s="30"/>
      <c r="AE16" s="31"/>
      <c r="AF16" s="31"/>
      <c r="AG16" s="31"/>
      <c r="AH16" s="31"/>
      <c r="AI16" s="4"/>
    </row>
    <row r="17" spans="1:35" s="26" customFormat="1" ht="57" customHeight="1" x14ac:dyDescent="0.4">
      <c r="A17" s="27" t="s">
        <v>56</v>
      </c>
      <c r="B17" s="32" t="s">
        <v>55</v>
      </c>
      <c r="C17" s="28"/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29">
        <v>0</v>
      </c>
      <c r="W17" s="33">
        <v>0</v>
      </c>
      <c r="X17" s="29">
        <v>0</v>
      </c>
      <c r="Y17" s="29">
        <v>0</v>
      </c>
      <c r="Z17" s="29">
        <v>0</v>
      </c>
      <c r="AA17" s="29">
        <v>0</v>
      </c>
      <c r="AB17" s="323"/>
      <c r="AC17" s="323"/>
      <c r="AD17" s="30"/>
      <c r="AE17" s="31"/>
      <c r="AF17" s="31"/>
      <c r="AG17" s="31"/>
      <c r="AH17" s="31"/>
      <c r="AI17" s="4"/>
    </row>
    <row r="18" spans="1:35" ht="57" customHeight="1" x14ac:dyDescent="0.4">
      <c r="A18" s="27" t="s">
        <v>57</v>
      </c>
      <c r="B18" s="32" t="s">
        <v>55</v>
      </c>
      <c r="C18" s="28"/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29">
        <v>0</v>
      </c>
      <c r="W18" s="33">
        <v>0</v>
      </c>
      <c r="X18" s="29">
        <v>0</v>
      </c>
      <c r="Y18" s="29">
        <v>0</v>
      </c>
      <c r="Z18" s="29">
        <v>0</v>
      </c>
      <c r="AA18" s="29">
        <v>0</v>
      </c>
      <c r="AB18" s="323"/>
      <c r="AC18" s="323"/>
      <c r="AD18" s="30"/>
      <c r="AE18" s="31"/>
      <c r="AF18" s="31"/>
      <c r="AG18" s="31"/>
      <c r="AH18" s="31"/>
    </row>
    <row r="19" spans="1:35" ht="57" customHeight="1" x14ac:dyDescent="0.4">
      <c r="A19" s="27" t="s">
        <v>58</v>
      </c>
      <c r="B19" s="32" t="s">
        <v>55</v>
      </c>
      <c r="C19" s="28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29">
        <v>0</v>
      </c>
      <c r="W19" s="33">
        <v>0</v>
      </c>
      <c r="X19" s="29">
        <v>0</v>
      </c>
      <c r="Y19" s="29">
        <v>0</v>
      </c>
      <c r="Z19" s="29">
        <v>0</v>
      </c>
      <c r="AA19" s="29">
        <v>0</v>
      </c>
      <c r="AB19" s="323"/>
      <c r="AC19" s="323"/>
      <c r="AD19" s="30"/>
      <c r="AE19" s="31"/>
      <c r="AF19" s="31"/>
      <c r="AG19" s="31"/>
      <c r="AH19" s="31"/>
    </row>
    <row r="20" spans="1:35" ht="57" customHeight="1" x14ac:dyDescent="0.4">
      <c r="A20" s="35" t="s">
        <v>59</v>
      </c>
      <c r="B20" s="32" t="s">
        <v>55</v>
      </c>
      <c r="C20" s="34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29">
        <v>0</v>
      </c>
      <c r="W20" s="33">
        <v>0</v>
      </c>
      <c r="X20" s="29">
        <v>0</v>
      </c>
      <c r="Y20" s="29">
        <v>0</v>
      </c>
      <c r="Z20" s="29">
        <v>0</v>
      </c>
      <c r="AA20" s="29">
        <v>0</v>
      </c>
      <c r="AB20" s="323"/>
      <c r="AC20" s="323"/>
      <c r="AD20" s="30"/>
      <c r="AE20" s="31"/>
      <c r="AF20" s="31"/>
      <c r="AG20" s="31"/>
      <c r="AH20" s="31"/>
    </row>
    <row r="21" spans="1:35" ht="57" customHeight="1" x14ac:dyDescent="0.4">
      <c r="A21" s="35" t="s">
        <v>60</v>
      </c>
      <c r="B21" s="32" t="s">
        <v>55</v>
      </c>
      <c r="C21" s="34"/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29">
        <v>0</v>
      </c>
      <c r="W21" s="33">
        <v>0</v>
      </c>
      <c r="X21" s="29">
        <v>0</v>
      </c>
      <c r="Y21" s="29">
        <v>0</v>
      </c>
      <c r="Z21" s="29">
        <v>0</v>
      </c>
      <c r="AA21" s="29">
        <v>0</v>
      </c>
      <c r="AB21" s="323"/>
      <c r="AC21" s="323"/>
      <c r="AD21" s="30"/>
      <c r="AE21" s="31"/>
      <c r="AF21" s="31"/>
      <c r="AG21" s="31"/>
      <c r="AH21" s="31"/>
    </row>
    <row r="22" spans="1:35" ht="57" customHeight="1" x14ac:dyDescent="0.4">
      <c r="A22" s="35" t="s">
        <v>61</v>
      </c>
      <c r="B22" s="32" t="s">
        <v>55</v>
      </c>
      <c r="C22" s="34"/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v>0</v>
      </c>
      <c r="W22" s="33">
        <v>0</v>
      </c>
      <c r="X22" s="29">
        <v>0</v>
      </c>
      <c r="Y22" s="29">
        <v>0</v>
      </c>
      <c r="Z22" s="29">
        <v>0</v>
      </c>
      <c r="AA22" s="29">
        <v>0</v>
      </c>
      <c r="AB22" s="323"/>
      <c r="AC22" s="323"/>
      <c r="AD22" s="30"/>
      <c r="AE22" s="31"/>
      <c r="AF22" s="31"/>
      <c r="AG22" s="31"/>
      <c r="AH22" s="31"/>
    </row>
    <row r="23" spans="1:35" ht="57" customHeight="1" x14ac:dyDescent="0.4">
      <c r="A23" s="35" t="s">
        <v>62</v>
      </c>
      <c r="B23" s="32" t="s">
        <v>55</v>
      </c>
      <c r="C23" s="34"/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v>0</v>
      </c>
      <c r="W23" s="33">
        <v>0</v>
      </c>
      <c r="X23" s="29">
        <v>0</v>
      </c>
      <c r="Y23" s="29">
        <v>0</v>
      </c>
      <c r="Z23" s="29">
        <v>0</v>
      </c>
      <c r="AA23" s="29">
        <v>0</v>
      </c>
      <c r="AB23" s="323"/>
      <c r="AC23" s="323"/>
      <c r="AD23" s="30"/>
      <c r="AE23" s="31"/>
      <c r="AF23" s="31"/>
      <c r="AG23" s="31"/>
      <c r="AH23" s="31"/>
    </row>
    <row r="24" spans="1:35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v>0</v>
      </c>
      <c r="W24" s="33">
        <v>0</v>
      </c>
      <c r="X24" s="29">
        <v>0</v>
      </c>
      <c r="Y24" s="29">
        <v>0</v>
      </c>
      <c r="Z24" s="29">
        <v>0</v>
      </c>
      <c r="AA24" s="29">
        <v>0</v>
      </c>
      <c r="AB24" s="323"/>
      <c r="AC24" s="323"/>
      <c r="AD24" s="30"/>
      <c r="AE24" s="31"/>
      <c r="AF24" s="31"/>
      <c r="AG24" s="31"/>
      <c r="AH24" s="31"/>
    </row>
    <row r="25" spans="1:35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v>0</v>
      </c>
      <c r="W25" s="33">
        <v>0</v>
      </c>
      <c r="X25" s="29">
        <v>0</v>
      </c>
      <c r="Y25" s="29">
        <v>0</v>
      </c>
      <c r="Z25" s="29">
        <v>0</v>
      </c>
      <c r="AA25" s="29">
        <v>0</v>
      </c>
      <c r="AB25" s="323"/>
      <c r="AC25" s="323"/>
      <c r="AD25" s="30"/>
      <c r="AE25" s="31"/>
      <c r="AF25" s="31"/>
      <c r="AG25" s="31"/>
      <c r="AH25" s="31"/>
    </row>
    <row r="26" spans="1:35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v>0</v>
      </c>
      <c r="W26" s="33">
        <v>0</v>
      </c>
      <c r="X26" s="29">
        <v>0</v>
      </c>
      <c r="Y26" s="29">
        <v>0</v>
      </c>
      <c r="Z26" s="29">
        <v>0</v>
      </c>
      <c r="AA26" s="29">
        <v>0</v>
      </c>
      <c r="AB26" s="323"/>
      <c r="AC26" s="323"/>
      <c r="AD26" s="30"/>
      <c r="AE26" s="31"/>
      <c r="AF26" s="31"/>
      <c r="AG26" s="31"/>
      <c r="AH26" s="31"/>
    </row>
    <row r="27" spans="1:35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v>0</v>
      </c>
      <c r="W27" s="33">
        <v>0</v>
      </c>
      <c r="X27" s="29">
        <v>0</v>
      </c>
      <c r="Y27" s="29">
        <v>0</v>
      </c>
      <c r="Z27" s="29">
        <v>0</v>
      </c>
      <c r="AA27" s="29">
        <v>0</v>
      </c>
      <c r="AB27" s="323"/>
      <c r="AC27" s="323"/>
      <c r="AD27" s="30"/>
      <c r="AE27" s="31"/>
      <c r="AF27" s="31"/>
      <c r="AG27" s="31"/>
      <c r="AH27" s="31"/>
    </row>
    <row r="28" spans="1:35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v>0</v>
      </c>
      <c r="W28" s="33">
        <v>0</v>
      </c>
      <c r="X28" s="29">
        <v>0</v>
      </c>
      <c r="Y28" s="29">
        <v>0</v>
      </c>
      <c r="Z28" s="29">
        <v>0</v>
      </c>
      <c r="AA28" s="29">
        <v>0</v>
      </c>
      <c r="AB28" s="323"/>
      <c r="AC28" s="323"/>
      <c r="AD28" s="30"/>
      <c r="AE28" s="31"/>
      <c r="AF28" s="31"/>
      <c r="AG28" s="31"/>
      <c r="AH28" s="31"/>
    </row>
    <row r="29" spans="1:35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v>0</v>
      </c>
      <c r="W29" s="33">
        <v>0</v>
      </c>
      <c r="X29" s="29">
        <v>0</v>
      </c>
      <c r="Y29" s="29">
        <v>0</v>
      </c>
      <c r="Z29" s="29">
        <v>0</v>
      </c>
      <c r="AA29" s="29">
        <v>0</v>
      </c>
      <c r="AB29" s="323"/>
      <c r="AC29" s="323"/>
      <c r="AD29" s="30"/>
      <c r="AE29" s="31"/>
      <c r="AF29" s="31"/>
      <c r="AG29" s="31"/>
      <c r="AH29" s="31"/>
    </row>
    <row r="30" spans="1:35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v>0</v>
      </c>
      <c r="W30" s="33">
        <v>0</v>
      </c>
      <c r="X30" s="41">
        <v>0</v>
      </c>
      <c r="Y30" s="41">
        <v>0</v>
      </c>
      <c r="Z30" s="41">
        <v>0</v>
      </c>
      <c r="AA30" s="41">
        <v>0</v>
      </c>
      <c r="AB30" s="323"/>
      <c r="AC30" s="323"/>
      <c r="AD30" s="30"/>
      <c r="AE30" s="31"/>
      <c r="AF30" s="31"/>
      <c r="AG30" s="31"/>
      <c r="AH30" s="31"/>
    </row>
    <row r="31" spans="1:35" s="49" customFormat="1" ht="18" customHeight="1" thickBot="1" x14ac:dyDescent="0.45">
      <c r="A31" s="42"/>
      <c r="B31" s="43" t="s">
        <v>70</v>
      </c>
      <c r="C31" s="44"/>
      <c r="D31" s="61">
        <v>10563887</v>
      </c>
      <c r="E31" s="61">
        <v>9689760</v>
      </c>
      <c r="F31" s="61">
        <v>786190</v>
      </c>
      <c r="G31" s="61">
        <v>237035</v>
      </c>
      <c r="H31" s="61">
        <v>323763</v>
      </c>
      <c r="I31" s="61">
        <v>7633199</v>
      </c>
      <c r="J31" s="61">
        <v>3547253</v>
      </c>
      <c r="K31" s="61">
        <v>1208766</v>
      </c>
      <c r="L31" s="61">
        <v>330599</v>
      </c>
      <c r="M31" s="61">
        <v>2975979</v>
      </c>
      <c r="N31" s="61">
        <v>0</v>
      </c>
      <c r="O31" s="61">
        <v>2518642</v>
      </c>
      <c r="P31" s="61">
        <v>740899</v>
      </c>
      <c r="Q31" s="61">
        <v>211216</v>
      </c>
      <c r="R31" s="61">
        <v>240135</v>
      </c>
      <c r="S31" s="61">
        <v>261349</v>
      </c>
      <c r="T31" s="33">
        <v>11350077</v>
      </c>
      <c r="U31" s="46">
        <v>7691302</v>
      </c>
      <c r="V31" s="47">
        <v>476136</v>
      </c>
      <c r="W31" s="61">
        <v>1152</v>
      </c>
      <c r="X31" s="47">
        <v>7765860</v>
      </c>
      <c r="Y31" s="47">
        <v>7691302</v>
      </c>
      <c r="Z31" s="47">
        <v>7206293</v>
      </c>
      <c r="AA31" s="48">
        <v>7203206</v>
      </c>
      <c r="AB31" s="324"/>
      <c r="AC31" s="324"/>
    </row>
    <row r="32" spans="1:35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50"/>
      <c r="AC32" s="50"/>
      <c r="AD32" s="49"/>
      <c r="AE32" s="49"/>
      <c r="AF32" s="49"/>
      <c r="AG32" s="49"/>
    </row>
    <row r="33" spans="7:29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  <c r="AB33" s="53"/>
      <c r="AC33" s="53"/>
    </row>
    <row r="36" spans="7:29" x14ac:dyDescent="0.4">
      <c r="T36" s="57"/>
      <c r="U36" s="58"/>
      <c r="V36" s="57"/>
      <c r="W36" s="57"/>
      <c r="X36" s="57"/>
    </row>
    <row r="37" spans="7:29" x14ac:dyDescent="0.4">
      <c r="T37" s="57"/>
      <c r="U37" s="58"/>
      <c r="V37" s="57"/>
      <c r="W37" s="57"/>
      <c r="X37" s="57"/>
    </row>
    <row r="38" spans="7:29" x14ac:dyDescent="0.4">
      <c r="T38" s="57"/>
      <c r="U38" s="58"/>
      <c r="V38" s="57"/>
      <c r="W38" s="57"/>
      <c r="X38" s="57"/>
    </row>
    <row r="39" spans="7:29" x14ac:dyDescent="0.4">
      <c r="T39" s="57"/>
      <c r="U39" s="58"/>
      <c r="V39" s="57"/>
      <c r="W39" s="57"/>
      <c r="X39" s="57"/>
    </row>
    <row r="40" spans="7:29" x14ac:dyDescent="0.4">
      <c r="T40" s="57"/>
      <c r="U40" s="58"/>
      <c r="V40" s="59"/>
      <c r="W40" s="57"/>
      <c r="X40" s="57"/>
    </row>
    <row r="41" spans="7:29" x14ac:dyDescent="0.4">
      <c r="T41" s="57"/>
      <c r="U41" s="58"/>
      <c r="V41" s="59"/>
      <c r="W41" s="57"/>
      <c r="X41" s="57"/>
    </row>
    <row r="42" spans="7:29" x14ac:dyDescent="0.4">
      <c r="T42" s="57"/>
      <c r="U42" s="58"/>
      <c r="V42" s="59"/>
      <c r="W42" s="57"/>
      <c r="X42" s="57"/>
    </row>
    <row r="43" spans="7:29" x14ac:dyDescent="0.4">
      <c r="T43" s="57"/>
      <c r="U43" s="58"/>
      <c r="V43" s="59"/>
      <c r="W43" s="57"/>
      <c r="X43" s="57"/>
    </row>
    <row r="44" spans="7:29" x14ac:dyDescent="0.4">
      <c r="T44" s="57"/>
      <c r="U44" s="58"/>
      <c r="V44" s="59"/>
      <c r="W44" s="57"/>
      <c r="X44" s="57"/>
    </row>
    <row r="45" spans="7:29" x14ac:dyDescent="0.4">
      <c r="T45" s="57"/>
      <c r="U45" s="58"/>
      <c r="V45" s="59"/>
      <c r="W45" s="57"/>
      <c r="X45" s="57"/>
    </row>
    <row r="46" spans="7:29" x14ac:dyDescent="0.4">
      <c r="T46" s="57"/>
      <c r="U46" s="58"/>
      <c r="V46" s="59"/>
      <c r="W46" s="57"/>
      <c r="X46" s="57"/>
    </row>
    <row r="47" spans="7:29" x14ac:dyDescent="0.4">
      <c r="T47" s="57"/>
      <c r="U47" s="58"/>
      <c r="V47" s="59"/>
      <c r="W47" s="57"/>
      <c r="X47" s="57"/>
    </row>
    <row r="48" spans="7:29" x14ac:dyDescent="0.4">
      <c r="T48" s="57"/>
      <c r="U48" s="58"/>
      <c r="V48" s="60"/>
      <c r="W48" s="57"/>
      <c r="X48" s="57"/>
    </row>
    <row r="49" spans="20:24" x14ac:dyDescent="0.4">
      <c r="T49" s="57"/>
      <c r="U49" s="58"/>
      <c r="V49" s="57"/>
      <c r="W49" s="57"/>
      <c r="X49" s="57"/>
    </row>
  </sheetData>
  <mergeCells count="35">
    <mergeCell ref="T1:Y1"/>
    <mergeCell ref="A2:Y2"/>
    <mergeCell ref="A3:Y3"/>
    <mergeCell ref="A4:Y4"/>
    <mergeCell ref="A6:A7"/>
    <mergeCell ref="C6:C8"/>
    <mergeCell ref="D6:D8"/>
    <mergeCell ref="E6:E8"/>
    <mergeCell ref="G6:H6"/>
    <mergeCell ref="J6:L6"/>
    <mergeCell ref="N6:O6"/>
    <mergeCell ref="P6:P8"/>
    <mergeCell ref="Q6:S6"/>
    <mergeCell ref="G7:G8"/>
    <mergeCell ref="H7:H8"/>
    <mergeCell ref="J7:J8"/>
    <mergeCell ref="M6:M8"/>
    <mergeCell ref="V6:V8"/>
    <mergeCell ref="U6:U8"/>
    <mergeCell ref="B6:B7"/>
    <mergeCell ref="F6:F8"/>
    <mergeCell ref="I6:I8"/>
    <mergeCell ref="T6:T8"/>
    <mergeCell ref="K7:K8"/>
    <mergeCell ref="L7:L8"/>
    <mergeCell ref="N7:N8"/>
    <mergeCell ref="O7:O8"/>
    <mergeCell ref="Q7:Q8"/>
    <mergeCell ref="R7:R8"/>
    <mergeCell ref="S7:S8"/>
    <mergeCell ref="AA6:AA8"/>
    <mergeCell ref="Z6:Z8"/>
    <mergeCell ref="W6:W8"/>
    <mergeCell ref="X6:X8"/>
    <mergeCell ref="Y6:Y8"/>
  </mergeCells>
  <pageMargins left="0.7" right="0.7" top="0.75" bottom="0.75" header="0.3" footer="0.3"/>
  <pageSetup paperSize="9" orientation="landscape" verticalDpi="0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9"/>
  <sheetViews>
    <sheetView topLeftCell="A10" workbookViewId="0">
      <selection activeCell="AB10" sqref="AB10:AF14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143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152</v>
      </c>
      <c r="AB4" s="10"/>
    </row>
    <row r="5" spans="1:33" s="12" customFormat="1" ht="18" thickBot="1" x14ac:dyDescent="0.45">
      <c r="B5" s="105" t="s">
        <v>227</v>
      </c>
      <c r="C5" s="14"/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144</v>
      </c>
      <c r="C10" s="28">
        <v>100</v>
      </c>
      <c r="D10" s="33">
        <v>4866438</v>
      </c>
      <c r="E10" s="33">
        <v>4739314</v>
      </c>
      <c r="F10" s="33">
        <v>2858474</v>
      </c>
      <c r="G10" s="33">
        <v>1234869</v>
      </c>
      <c r="H10" s="33">
        <v>1528114</v>
      </c>
      <c r="I10" s="33">
        <v>6654479</v>
      </c>
      <c r="J10" s="33">
        <v>2601880</v>
      </c>
      <c r="K10" s="33">
        <v>3653599</v>
      </c>
      <c r="L10" s="33">
        <v>399000</v>
      </c>
      <c r="M10" s="33">
        <v>319148</v>
      </c>
      <c r="N10" s="33">
        <v>0</v>
      </c>
      <c r="O10" s="33">
        <v>0</v>
      </c>
      <c r="P10" s="33">
        <v>751285</v>
      </c>
      <c r="Q10" s="33">
        <v>84648</v>
      </c>
      <c r="R10" s="33">
        <v>360296</v>
      </c>
      <c r="S10" s="33">
        <v>59312</v>
      </c>
      <c r="T10" s="33">
        <v>7724912</v>
      </c>
      <c r="U10" s="33">
        <v>5297082</v>
      </c>
      <c r="V10" s="29">
        <v>454121.4</v>
      </c>
      <c r="W10" s="33">
        <v>276</v>
      </c>
      <c r="X10" s="29">
        <v>5506909.5</v>
      </c>
      <c r="Y10" s="29">
        <v>5297082.3999999994</v>
      </c>
      <c r="Z10" s="29">
        <v>4874407.4000000004</v>
      </c>
      <c r="AA10" s="29">
        <v>3984217.1000000006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145</v>
      </c>
      <c r="C11" s="28">
        <v>100</v>
      </c>
      <c r="D11" s="33">
        <v>11438</v>
      </c>
      <c r="E11" s="33">
        <v>10776</v>
      </c>
      <c r="F11" s="33">
        <v>60976</v>
      </c>
      <c r="G11" s="33">
        <v>0</v>
      </c>
      <c r="H11" s="33">
        <v>39602</v>
      </c>
      <c r="I11" s="33">
        <v>30214</v>
      </c>
      <c r="J11" s="33">
        <v>5005</v>
      </c>
      <c r="K11" s="33">
        <v>22099</v>
      </c>
      <c r="L11" s="33">
        <v>3110</v>
      </c>
      <c r="M11" s="33">
        <v>1085</v>
      </c>
      <c r="N11" s="33">
        <v>0</v>
      </c>
      <c r="O11" s="33">
        <v>0</v>
      </c>
      <c r="P11" s="33">
        <v>41115</v>
      </c>
      <c r="Q11" s="33">
        <v>21030</v>
      </c>
      <c r="R11" s="33">
        <v>873</v>
      </c>
      <c r="S11" s="33">
        <v>24</v>
      </c>
      <c r="T11" s="33">
        <v>72414</v>
      </c>
      <c r="U11" s="33">
        <v>602824.4</v>
      </c>
      <c r="V11" s="29">
        <v>-7794.3000000000466</v>
      </c>
      <c r="W11" s="33">
        <v>37</v>
      </c>
      <c r="X11" s="29">
        <v>615690.6</v>
      </c>
      <c r="Y11" s="29">
        <v>602824.4</v>
      </c>
      <c r="Z11" s="29">
        <v>623484.9</v>
      </c>
      <c r="AA11" s="29">
        <v>603988.5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146</v>
      </c>
      <c r="C12" s="28">
        <v>100</v>
      </c>
      <c r="D12" s="33">
        <v>32546</v>
      </c>
      <c r="E12" s="33">
        <v>29339</v>
      </c>
      <c r="F12" s="33">
        <v>20067</v>
      </c>
      <c r="G12" s="33">
        <v>7299</v>
      </c>
      <c r="H12" s="33">
        <v>3360</v>
      </c>
      <c r="I12" s="33">
        <v>8087</v>
      </c>
      <c r="J12" s="33">
        <v>15281</v>
      </c>
      <c r="K12" s="33">
        <v>-7194</v>
      </c>
      <c r="L12" s="33">
        <v>0</v>
      </c>
      <c r="M12" s="33">
        <v>23800</v>
      </c>
      <c r="N12" s="33">
        <v>0</v>
      </c>
      <c r="O12" s="33">
        <v>21923</v>
      </c>
      <c r="P12" s="33">
        <v>20726</v>
      </c>
      <c r="Q12" s="33">
        <v>2330</v>
      </c>
      <c r="R12" s="33">
        <v>1859</v>
      </c>
      <c r="S12" s="33">
        <v>4193</v>
      </c>
      <c r="T12" s="33">
        <v>52613</v>
      </c>
      <c r="U12" s="33">
        <v>82222</v>
      </c>
      <c r="V12" s="29">
        <v>233</v>
      </c>
      <c r="W12" s="33">
        <v>69</v>
      </c>
      <c r="X12" s="29">
        <v>97101</v>
      </c>
      <c r="Y12" s="29">
        <v>95653</v>
      </c>
      <c r="Z12" s="29">
        <v>96778</v>
      </c>
      <c r="AA12" s="29">
        <v>95330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55</v>
      </c>
      <c r="C13" s="28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29">
        <v>0</v>
      </c>
      <c r="W13" s="34"/>
      <c r="X13" s="29">
        <v>0</v>
      </c>
      <c r="Y13" s="29">
        <v>0</v>
      </c>
      <c r="Z13" s="29">
        <v>0</v>
      </c>
      <c r="AA13" s="29">
        <v>0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55</v>
      </c>
      <c r="C14" s="28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9">
        <v>0</v>
      </c>
      <c r="W14" s="34"/>
      <c r="X14" s="29">
        <v>0</v>
      </c>
      <c r="Y14" s="29">
        <v>0</v>
      </c>
      <c r="Z14" s="29">
        <v>0</v>
      </c>
      <c r="AA14" s="29">
        <v>0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9">
        <v>0</v>
      </c>
      <c r="W15" s="34"/>
      <c r="X15" s="29">
        <v>0</v>
      </c>
      <c r="Y15" s="29">
        <v>0</v>
      </c>
      <c r="Z15" s="29">
        <v>0</v>
      </c>
      <c r="AA15" s="29"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9">
        <v>0</v>
      </c>
      <c r="W16" s="34"/>
      <c r="X16" s="29">
        <v>0</v>
      </c>
      <c r="Y16" s="29">
        <v>0</v>
      </c>
      <c r="Z16" s="29">
        <v>0</v>
      </c>
      <c r="AA16" s="29"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29">
        <v>0</v>
      </c>
      <c r="W17" s="34"/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9">
        <v>0</v>
      </c>
      <c r="W18" s="34"/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9">
        <v>0</v>
      </c>
      <c r="W19" s="34"/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3"/>
      <c r="V20" s="29">
        <v>0</v>
      </c>
      <c r="W20" s="34"/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3"/>
      <c r="V21" s="29">
        <v>0</v>
      </c>
      <c r="W21" s="34"/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3"/>
      <c r="V22" s="29">
        <v>0</v>
      </c>
      <c r="W22" s="34"/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29">
        <v>0</v>
      </c>
      <c r="W23" s="34"/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3"/>
      <c r="V24" s="29">
        <v>0</v>
      </c>
      <c r="W24" s="34"/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3"/>
      <c r="V25" s="29">
        <v>0</v>
      </c>
      <c r="W25" s="34"/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3"/>
      <c r="V26" s="29">
        <v>0</v>
      </c>
      <c r="W26" s="34"/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3"/>
      <c r="V27" s="29">
        <v>0</v>
      </c>
      <c r="W27" s="34"/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  <c r="V28" s="29">
        <v>0</v>
      </c>
      <c r="W28" s="34"/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3"/>
      <c r="V29" s="29">
        <v>0</v>
      </c>
      <c r="W29" s="34"/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29">
        <v>0</v>
      </c>
      <c r="W30" s="39"/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45">
        <v>4910422</v>
      </c>
      <c r="E31" s="45">
        <v>4779429</v>
      </c>
      <c r="F31" s="45">
        <v>2939517</v>
      </c>
      <c r="G31" s="45">
        <v>1242168</v>
      </c>
      <c r="H31" s="45">
        <v>1571076</v>
      </c>
      <c r="I31" s="45">
        <v>6692780</v>
      </c>
      <c r="J31" s="45">
        <v>2622166</v>
      </c>
      <c r="K31" s="45">
        <v>3668504</v>
      </c>
      <c r="L31" s="45">
        <v>402110</v>
      </c>
      <c r="M31" s="45">
        <v>344033</v>
      </c>
      <c r="N31" s="45">
        <v>0</v>
      </c>
      <c r="O31" s="45">
        <v>21923</v>
      </c>
      <c r="P31" s="45">
        <v>813126</v>
      </c>
      <c r="Q31" s="45">
        <v>108008</v>
      </c>
      <c r="R31" s="45">
        <v>363028</v>
      </c>
      <c r="S31" s="45">
        <v>63529</v>
      </c>
      <c r="T31" s="45">
        <v>7849939</v>
      </c>
      <c r="U31" s="46">
        <v>5982128.4000000004</v>
      </c>
      <c r="V31" s="47">
        <v>446560.1</v>
      </c>
      <c r="W31" s="45">
        <v>382</v>
      </c>
      <c r="X31" s="47">
        <v>6219701.0999999996</v>
      </c>
      <c r="Y31" s="47">
        <v>5995559.7999999998</v>
      </c>
      <c r="Z31" s="47">
        <v>5594670.3000000007</v>
      </c>
      <c r="AA31" s="48">
        <v>4683535.6000000006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7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6" spans="7:27" x14ac:dyDescent="0.4">
      <c r="T36" s="57"/>
      <c r="U36" s="58"/>
      <c r="V36" s="57"/>
      <c r="W36" s="57"/>
      <c r="X36" s="57"/>
    </row>
    <row r="37" spans="7:27" x14ac:dyDescent="0.4">
      <c r="T37" s="57"/>
      <c r="U37" s="58"/>
      <c r="V37" s="57"/>
      <c r="W37" s="57"/>
      <c r="X37" s="57"/>
    </row>
    <row r="38" spans="7:27" x14ac:dyDescent="0.4">
      <c r="T38" s="57"/>
      <c r="U38" s="58"/>
      <c r="V38" s="57"/>
      <c r="W38" s="57"/>
      <c r="X38" s="57"/>
    </row>
    <row r="39" spans="7:27" x14ac:dyDescent="0.4">
      <c r="T39" s="57"/>
      <c r="U39" s="58"/>
      <c r="V39" s="57"/>
      <c r="W39" s="57"/>
      <c r="X39" s="57"/>
    </row>
    <row r="40" spans="7:27" x14ac:dyDescent="0.4">
      <c r="T40" s="57"/>
      <c r="U40" s="58"/>
      <c r="V40" s="59"/>
      <c r="W40" s="57"/>
      <c r="X40" s="57"/>
    </row>
    <row r="41" spans="7:27" x14ac:dyDescent="0.4">
      <c r="T41" s="57"/>
      <c r="U41" s="58"/>
      <c r="V41" s="59"/>
      <c r="W41" s="57"/>
      <c r="X41" s="57"/>
    </row>
    <row r="42" spans="7:27" x14ac:dyDescent="0.4">
      <c r="T42" s="57"/>
      <c r="U42" s="58"/>
      <c r="V42" s="59"/>
      <c r="W42" s="57"/>
      <c r="X42" s="57"/>
    </row>
    <row r="43" spans="7:27" x14ac:dyDescent="0.4">
      <c r="T43" s="57"/>
      <c r="U43" s="58"/>
      <c r="V43" s="59"/>
      <c r="W43" s="57"/>
      <c r="X43" s="57"/>
    </row>
    <row r="44" spans="7:27" x14ac:dyDescent="0.4">
      <c r="T44" s="57"/>
      <c r="U44" s="58"/>
      <c r="V44" s="59"/>
      <c r="W44" s="57"/>
      <c r="X44" s="57"/>
    </row>
    <row r="45" spans="7:27" x14ac:dyDescent="0.4">
      <c r="T45" s="57"/>
      <c r="U45" s="58"/>
      <c r="V45" s="59"/>
      <c r="W45" s="57"/>
      <c r="X45" s="57"/>
    </row>
    <row r="46" spans="7:27" x14ac:dyDescent="0.4">
      <c r="T46" s="57"/>
      <c r="U46" s="58"/>
      <c r="V46" s="59"/>
      <c r="W46" s="57"/>
      <c r="X46" s="57"/>
    </row>
    <row r="47" spans="7:27" x14ac:dyDescent="0.4">
      <c r="T47" s="57"/>
      <c r="U47" s="58"/>
      <c r="V47" s="59"/>
      <c r="W47" s="57"/>
      <c r="X47" s="57"/>
    </row>
    <row r="48" spans="7:27" x14ac:dyDescent="0.4">
      <c r="T48" s="57"/>
      <c r="U48" s="58"/>
      <c r="V48" s="60"/>
      <c r="W48" s="57"/>
      <c r="X48" s="57"/>
    </row>
    <row r="49" spans="20:24" x14ac:dyDescent="0.4">
      <c r="T49" s="57"/>
      <c r="U49" s="58"/>
      <c r="V49" s="57"/>
      <c r="W49" s="57"/>
      <c r="X49" s="57"/>
    </row>
  </sheetData>
  <mergeCells count="35">
    <mergeCell ref="R7:R8"/>
    <mergeCell ref="S7:S8"/>
    <mergeCell ref="T1:Y1"/>
    <mergeCell ref="A2:Y2"/>
    <mergeCell ref="A3:Y3"/>
    <mergeCell ref="A4:Y4"/>
    <mergeCell ref="A6:A7"/>
    <mergeCell ref="B6:B7"/>
    <mergeCell ref="G6:H6"/>
    <mergeCell ref="J6:L6"/>
    <mergeCell ref="N6:O6"/>
    <mergeCell ref="Q6:S6"/>
    <mergeCell ref="G7:G8"/>
    <mergeCell ref="H7:H8"/>
    <mergeCell ref="J7:J8"/>
    <mergeCell ref="K7:K8"/>
    <mergeCell ref="L7:L8"/>
    <mergeCell ref="N7:N8"/>
    <mergeCell ref="AA6:AA8"/>
    <mergeCell ref="T6:T8"/>
    <mergeCell ref="Z6:Z8"/>
    <mergeCell ref="W6:W8"/>
    <mergeCell ref="X6:X8"/>
    <mergeCell ref="Y6:Y8"/>
    <mergeCell ref="P6:P8"/>
    <mergeCell ref="M6:M8"/>
    <mergeCell ref="V6:V8"/>
    <mergeCell ref="U6:U8"/>
    <mergeCell ref="F6:F8"/>
    <mergeCell ref="E6:E8"/>
    <mergeCell ref="C6:C8"/>
    <mergeCell ref="I6:I8"/>
    <mergeCell ref="D6:D8"/>
    <mergeCell ref="O7:O8"/>
    <mergeCell ref="Q7:Q8"/>
  </mergeCells>
  <pageMargins left="0.7" right="0.7" top="0.75" bottom="0.75" header="0.3" footer="0.3"/>
  <pageSetup paperSize="9" orientation="landscape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A10" workbookViewId="0">
      <selection activeCell="AB7" sqref="AB7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ht="45" customHeight="1" x14ac:dyDescent="0.4">
      <c r="T1" s="111"/>
      <c r="U1" s="111"/>
      <c r="V1" s="111"/>
      <c r="W1" s="111"/>
      <c r="X1" s="111"/>
      <c r="Y1" s="111"/>
      <c r="Z1" s="108"/>
      <c r="AA1" s="108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184</v>
      </c>
      <c r="AB4" s="10"/>
    </row>
    <row r="5" spans="1:33" s="12" customFormat="1" ht="18" thickBot="1" x14ac:dyDescent="0.45">
      <c r="B5" s="13" t="s">
        <v>18</v>
      </c>
      <c r="C5" s="14"/>
      <c r="D5" s="12" t="s">
        <v>243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153</v>
      </c>
      <c r="C10" s="28">
        <v>100</v>
      </c>
      <c r="D10" s="33">
        <v>13444863.5</v>
      </c>
      <c r="E10" s="33">
        <v>9762022.6999999993</v>
      </c>
      <c r="F10" s="33">
        <v>1851618.8</v>
      </c>
      <c r="G10" s="33">
        <v>54220.2</v>
      </c>
      <c r="H10" s="33">
        <v>884298.9</v>
      </c>
      <c r="I10" s="33">
        <v>6128695</v>
      </c>
      <c r="J10" s="33">
        <v>4202243</v>
      </c>
      <c r="K10" s="33">
        <v>1926452</v>
      </c>
      <c r="L10" s="33">
        <v>0</v>
      </c>
      <c r="M10" s="33">
        <v>7937070.5999999996</v>
      </c>
      <c r="N10" s="33">
        <v>3585169</v>
      </c>
      <c r="O10" s="33">
        <v>3859437.7</v>
      </c>
      <c r="P10" s="33">
        <v>1230716.7</v>
      </c>
      <c r="Q10" s="33">
        <v>62789.2</v>
      </c>
      <c r="R10" s="33">
        <v>152589.6</v>
      </c>
      <c r="S10" s="33">
        <v>121375.7</v>
      </c>
      <c r="T10" s="33">
        <v>15296482.300000001</v>
      </c>
      <c r="U10" s="33">
        <v>3131351.7</v>
      </c>
      <c r="V10" s="29">
        <v>1369811.8</v>
      </c>
      <c r="W10" s="33">
        <v>892</v>
      </c>
      <c r="X10" s="29">
        <v>5537412.7000000002</v>
      </c>
      <c r="Y10" s="29">
        <v>3131351.7</v>
      </c>
      <c r="Z10" s="29">
        <v>4116340.6</v>
      </c>
      <c r="AA10" s="29">
        <v>3667448.7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55</v>
      </c>
      <c r="C11" s="28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29">
        <v>0</v>
      </c>
      <c r="W11" s="34"/>
      <c r="X11" s="29">
        <v>0</v>
      </c>
      <c r="Y11" s="29">
        <v>0</v>
      </c>
      <c r="Z11" s="29">
        <v>0</v>
      </c>
      <c r="AA11" s="29">
        <v>0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55</v>
      </c>
      <c r="C12" s="28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29">
        <v>0</v>
      </c>
      <c r="W12" s="34"/>
      <c r="X12" s="29">
        <v>0</v>
      </c>
      <c r="Y12" s="29">
        <v>0</v>
      </c>
      <c r="Z12" s="29">
        <v>0</v>
      </c>
      <c r="AA12" s="29">
        <v>0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55</v>
      </c>
      <c r="C13" s="28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29">
        <v>0</v>
      </c>
      <c r="W13" s="34"/>
      <c r="X13" s="29">
        <v>0</v>
      </c>
      <c r="Y13" s="29">
        <v>0</v>
      </c>
      <c r="Z13" s="29">
        <v>0</v>
      </c>
      <c r="AA13" s="29">
        <v>0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55</v>
      </c>
      <c r="C14" s="28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9">
        <v>0</v>
      </c>
      <c r="W14" s="34"/>
      <c r="X14" s="29">
        <v>0</v>
      </c>
      <c r="Y14" s="29">
        <v>0</v>
      </c>
      <c r="Z14" s="29">
        <v>0</v>
      </c>
      <c r="AA14" s="29">
        <v>0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9">
        <v>0</v>
      </c>
      <c r="W15" s="34"/>
      <c r="X15" s="29">
        <v>0</v>
      </c>
      <c r="Y15" s="29">
        <v>0</v>
      </c>
      <c r="Z15" s="29">
        <v>0</v>
      </c>
      <c r="AA15" s="29"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9">
        <v>0</v>
      </c>
      <c r="W16" s="34"/>
      <c r="X16" s="29">
        <v>0</v>
      </c>
      <c r="Y16" s="29">
        <v>0</v>
      </c>
      <c r="Z16" s="29">
        <v>0</v>
      </c>
      <c r="AA16" s="29"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29">
        <v>0</v>
      </c>
      <c r="W17" s="34"/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9">
        <v>0</v>
      </c>
      <c r="W18" s="34"/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9">
        <v>0</v>
      </c>
      <c r="W19" s="34"/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3"/>
      <c r="V20" s="29">
        <v>0</v>
      </c>
      <c r="W20" s="34"/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3"/>
      <c r="V21" s="29">
        <v>0</v>
      </c>
      <c r="W21" s="34"/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3"/>
      <c r="V22" s="29">
        <v>0</v>
      </c>
      <c r="W22" s="34"/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29">
        <v>0</v>
      </c>
      <c r="W23" s="34"/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3"/>
      <c r="V24" s="29">
        <v>0</v>
      </c>
      <c r="W24" s="34"/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3"/>
      <c r="V25" s="29">
        <v>0</v>
      </c>
      <c r="W25" s="34"/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3"/>
      <c r="V26" s="29">
        <v>0</v>
      </c>
      <c r="W26" s="34"/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3"/>
      <c r="V27" s="29">
        <v>0</v>
      </c>
      <c r="W27" s="34"/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  <c r="V28" s="29">
        <v>0</v>
      </c>
      <c r="W28" s="34"/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3"/>
      <c r="V29" s="29">
        <v>0</v>
      </c>
      <c r="W29" s="34"/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29">
        <v>0</v>
      </c>
      <c r="W30" s="39"/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45">
        <v>13444863.5</v>
      </c>
      <c r="E31" s="45">
        <v>9762022.6999999993</v>
      </c>
      <c r="F31" s="45">
        <v>1851618.8</v>
      </c>
      <c r="G31" s="45">
        <v>54220.2</v>
      </c>
      <c r="H31" s="45">
        <v>884298.9</v>
      </c>
      <c r="I31" s="45">
        <v>6128695</v>
      </c>
      <c r="J31" s="45">
        <v>4202243</v>
      </c>
      <c r="K31" s="45">
        <v>1926452</v>
      </c>
      <c r="L31" s="45">
        <v>0</v>
      </c>
      <c r="M31" s="45">
        <v>7937070.5999999996</v>
      </c>
      <c r="N31" s="45">
        <v>3585169</v>
      </c>
      <c r="O31" s="45">
        <v>3859437.7</v>
      </c>
      <c r="P31" s="45">
        <v>1230716.7</v>
      </c>
      <c r="Q31" s="45">
        <v>62789.2</v>
      </c>
      <c r="R31" s="45">
        <v>152589.6</v>
      </c>
      <c r="S31" s="45">
        <v>121375.7</v>
      </c>
      <c r="T31" s="45">
        <v>15296482.300000001</v>
      </c>
      <c r="U31" s="46">
        <v>3131351.7</v>
      </c>
      <c r="V31" s="47">
        <v>1369811.8</v>
      </c>
      <c r="W31" s="45">
        <v>892</v>
      </c>
      <c r="X31" s="47">
        <v>5537412.7000000002</v>
      </c>
      <c r="Y31" s="47">
        <v>3131351.7</v>
      </c>
      <c r="Z31" s="47">
        <v>4116340.6</v>
      </c>
      <c r="AA31" s="48">
        <v>3667448.7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T1:Y1"/>
    <mergeCell ref="A2:Y2"/>
    <mergeCell ref="A3:Y3"/>
    <mergeCell ref="A4:Y4"/>
    <mergeCell ref="A6:A7"/>
    <mergeCell ref="B6:B7"/>
    <mergeCell ref="G6:H6"/>
    <mergeCell ref="J6:L6"/>
    <mergeCell ref="N6:O6"/>
    <mergeCell ref="Q6:S6"/>
    <mergeCell ref="G7:G8"/>
    <mergeCell ref="H7:H8"/>
    <mergeCell ref="J7:J8"/>
    <mergeCell ref="K7:K8"/>
    <mergeCell ref="L7:L8"/>
    <mergeCell ref="N7:N8"/>
    <mergeCell ref="T6:T8"/>
    <mergeCell ref="P6:P8"/>
    <mergeCell ref="X6:X8"/>
    <mergeCell ref="F6:F8"/>
    <mergeCell ref="E6:E8"/>
    <mergeCell ref="M6:M8"/>
    <mergeCell ref="I6:I8"/>
    <mergeCell ref="O7:O8"/>
    <mergeCell ref="Q7:Q8"/>
    <mergeCell ref="R7:R8"/>
    <mergeCell ref="S7:S8"/>
    <mergeCell ref="C6:C8"/>
    <mergeCell ref="D6:D8"/>
    <mergeCell ref="AA6:AA8"/>
    <mergeCell ref="V6:V8"/>
    <mergeCell ref="U6:U8"/>
    <mergeCell ref="Z6:Z8"/>
    <mergeCell ref="W6:W8"/>
    <mergeCell ref="Y6:Y8"/>
  </mergeCells>
  <pageMargins left="0.7" right="0.7" top="0.75" bottom="0.75" header="0.3" footer="0.3"/>
  <pageSetup paperSize="9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abSelected="1" topLeftCell="A10" workbookViewId="0">
      <selection activeCell="AB7" sqref="AB7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192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187</v>
      </c>
      <c r="AB4" s="10"/>
    </row>
    <row r="5" spans="1:33" s="12" customFormat="1" ht="18" thickBot="1" x14ac:dyDescent="0.45">
      <c r="B5" s="13" t="s">
        <v>238</v>
      </c>
      <c r="C5" s="14"/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193</v>
      </c>
      <c r="C10" s="28">
        <v>100</v>
      </c>
      <c r="D10" s="33">
        <v>1657474</v>
      </c>
      <c r="E10" s="33">
        <v>1657237</v>
      </c>
      <c r="F10" s="33">
        <v>203637</v>
      </c>
      <c r="G10" s="33">
        <v>3431</v>
      </c>
      <c r="H10" s="33">
        <v>167591</v>
      </c>
      <c r="I10" s="33">
        <v>1846653</v>
      </c>
      <c r="J10" s="33">
        <v>1857802</v>
      </c>
      <c r="K10" s="33">
        <v>-115321</v>
      </c>
      <c r="L10" s="33">
        <v>3458</v>
      </c>
      <c r="M10" s="33">
        <v>0</v>
      </c>
      <c r="N10" s="33">
        <v>0</v>
      </c>
      <c r="O10" s="33">
        <v>0</v>
      </c>
      <c r="P10" s="33">
        <v>14458</v>
      </c>
      <c r="Q10" s="33">
        <v>2185</v>
      </c>
      <c r="R10" s="33">
        <v>5026</v>
      </c>
      <c r="S10" s="33">
        <v>6548</v>
      </c>
      <c r="T10" s="33">
        <v>1861111</v>
      </c>
      <c r="U10" s="33">
        <v>329025</v>
      </c>
      <c r="V10" s="29">
        <v>-18433</v>
      </c>
      <c r="W10" s="33">
        <v>43</v>
      </c>
      <c r="X10" s="29">
        <v>329345</v>
      </c>
      <c r="Y10" s="29">
        <v>329025</v>
      </c>
      <c r="Z10" s="29">
        <v>346885</v>
      </c>
      <c r="AA10" s="29">
        <v>283852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239</v>
      </c>
      <c r="C11" s="28">
        <v>100</v>
      </c>
      <c r="D11" s="33">
        <v>56746297</v>
      </c>
      <c r="E11" s="33">
        <v>56616239.799999997</v>
      </c>
      <c r="F11" s="33">
        <v>1445153.9</v>
      </c>
      <c r="G11" s="33">
        <v>1328853.2</v>
      </c>
      <c r="H11" s="33">
        <v>71244</v>
      </c>
      <c r="I11" s="33">
        <v>58046165.700000003</v>
      </c>
      <c r="J11" s="33">
        <v>36998322.200000003</v>
      </c>
      <c r="K11" s="33">
        <v>-35290177.299999997</v>
      </c>
      <c r="L11" s="33">
        <v>0</v>
      </c>
      <c r="M11" s="33">
        <v>130000</v>
      </c>
      <c r="N11" s="33">
        <v>0</v>
      </c>
      <c r="O11" s="33">
        <v>0</v>
      </c>
      <c r="P11" s="33">
        <v>15285.2</v>
      </c>
      <c r="Q11" s="33">
        <v>8881.7000000000007</v>
      </c>
      <c r="R11" s="33">
        <v>363.6</v>
      </c>
      <c r="S11" s="33">
        <v>0</v>
      </c>
      <c r="T11" s="33">
        <v>58191450.899999999</v>
      </c>
      <c r="U11" s="33">
        <v>1384605.3</v>
      </c>
      <c r="V11" s="29">
        <v>-614466.79999999935</v>
      </c>
      <c r="W11" s="33">
        <v>325</v>
      </c>
      <c r="X11" s="29">
        <v>2614305.6000000006</v>
      </c>
      <c r="Y11" s="29">
        <v>2614305.6000000006</v>
      </c>
      <c r="Z11" s="29">
        <v>3228772.4</v>
      </c>
      <c r="AA11" s="29">
        <v>3227239.3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240</v>
      </c>
      <c r="C12" s="28">
        <v>100</v>
      </c>
      <c r="D12" s="33">
        <v>5181948</v>
      </c>
      <c r="E12" s="33">
        <v>1671874</v>
      </c>
      <c r="F12" s="33">
        <v>28579846.100000001</v>
      </c>
      <c r="G12" s="33">
        <v>3464017</v>
      </c>
      <c r="H12" s="33">
        <v>6140</v>
      </c>
      <c r="I12" s="33">
        <v>18729882</v>
      </c>
      <c r="J12" s="33">
        <v>82052086</v>
      </c>
      <c r="K12" s="33">
        <v>-72526343</v>
      </c>
      <c r="L12" s="33">
        <v>44484</v>
      </c>
      <c r="M12" s="33">
        <v>215415</v>
      </c>
      <c r="N12" s="33">
        <v>0</v>
      </c>
      <c r="O12" s="33">
        <v>215415</v>
      </c>
      <c r="P12" s="33">
        <v>14726497.1</v>
      </c>
      <c r="Q12" s="33">
        <v>95095</v>
      </c>
      <c r="R12" s="33">
        <v>0</v>
      </c>
      <c r="S12" s="33">
        <v>0</v>
      </c>
      <c r="T12" s="33">
        <v>33671794.100000001</v>
      </c>
      <c r="U12" s="33">
        <v>0</v>
      </c>
      <c r="V12" s="29">
        <v>63873.299999999814</v>
      </c>
      <c r="W12" s="33">
        <v>17</v>
      </c>
      <c r="X12" s="29">
        <v>2085849.0999999999</v>
      </c>
      <c r="Y12" s="29">
        <v>0</v>
      </c>
      <c r="Z12" s="29">
        <v>2021975.8</v>
      </c>
      <c r="AA12" s="29">
        <v>0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241</v>
      </c>
      <c r="C13" s="28">
        <v>100</v>
      </c>
      <c r="D13" s="325">
        <v>2692273.6</v>
      </c>
      <c r="E13" s="325">
        <v>2692273.6</v>
      </c>
      <c r="F13" s="325">
        <v>184654.4</v>
      </c>
      <c r="G13" s="326">
        <v>184539</v>
      </c>
      <c r="H13" s="325">
        <v>115.4</v>
      </c>
      <c r="I13" s="325">
        <v>2790673</v>
      </c>
      <c r="J13" s="325">
        <v>7277361</v>
      </c>
      <c r="K13" s="325">
        <v>-4537688</v>
      </c>
      <c r="L13" s="33">
        <v>0</v>
      </c>
      <c r="M13" s="33">
        <v>0</v>
      </c>
      <c r="N13" s="33">
        <v>0</v>
      </c>
      <c r="O13" s="33">
        <v>0</v>
      </c>
      <c r="P13" s="33">
        <v>86255</v>
      </c>
      <c r="Q13" s="33">
        <v>37494.9</v>
      </c>
      <c r="R13" s="33">
        <v>41.5</v>
      </c>
      <c r="S13" s="33">
        <v>0</v>
      </c>
      <c r="T13" s="33">
        <v>2876928</v>
      </c>
      <c r="U13" s="33">
        <v>0</v>
      </c>
      <c r="V13" s="29">
        <v>-3406.6000000000931</v>
      </c>
      <c r="W13" s="33">
        <v>2</v>
      </c>
      <c r="X13" s="29">
        <v>2470623.1</v>
      </c>
      <c r="Y13" s="29">
        <v>0</v>
      </c>
      <c r="Z13" s="29">
        <v>2474029.7000000002</v>
      </c>
      <c r="AA13" s="29">
        <v>1211.6999999999998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242</v>
      </c>
      <c r="C14" s="28">
        <v>100</v>
      </c>
      <c r="D14" s="325">
        <v>1174720.1000000001</v>
      </c>
      <c r="E14" s="325">
        <v>114876.4</v>
      </c>
      <c r="F14" s="325">
        <v>306399.40000000002</v>
      </c>
      <c r="G14" s="326">
        <v>1173644.1000000001</v>
      </c>
      <c r="H14" s="325">
        <v>54349.9</v>
      </c>
      <c r="I14" s="325">
        <v>-1821947.4</v>
      </c>
      <c r="J14" s="325">
        <v>24447800</v>
      </c>
      <c r="K14" s="325">
        <v>-26269747.399999999</v>
      </c>
      <c r="L14" s="33">
        <v>0</v>
      </c>
      <c r="M14" s="33">
        <v>2078731</v>
      </c>
      <c r="N14" s="33">
        <v>0</v>
      </c>
      <c r="O14" s="33">
        <v>0</v>
      </c>
      <c r="P14" s="33">
        <v>1030776.7</v>
      </c>
      <c r="Q14" s="33">
        <v>70619.8</v>
      </c>
      <c r="R14" s="33">
        <v>0</v>
      </c>
      <c r="S14" s="33">
        <v>0</v>
      </c>
      <c r="T14" s="33">
        <v>1287560.3</v>
      </c>
      <c r="U14" s="33">
        <v>0</v>
      </c>
      <c r="V14" s="29">
        <v>-3139.2000000000007</v>
      </c>
      <c r="W14" s="33">
        <v>2</v>
      </c>
      <c r="X14" s="29">
        <v>2243.5</v>
      </c>
      <c r="Y14" s="29">
        <v>0</v>
      </c>
      <c r="Z14" s="29">
        <v>5382.7000000000007</v>
      </c>
      <c r="AA14" s="29">
        <v>912.09999999999991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194</v>
      </c>
      <c r="C15" s="28">
        <v>100</v>
      </c>
      <c r="D15" s="325">
        <v>426470</v>
      </c>
      <c r="E15" s="325">
        <v>426470</v>
      </c>
      <c r="F15" s="325">
        <v>138455.6</v>
      </c>
      <c r="G15" s="326">
        <v>133120.6</v>
      </c>
      <c r="H15" s="325">
        <v>2427.6999999999998</v>
      </c>
      <c r="I15" s="325">
        <v>406530.7</v>
      </c>
      <c r="J15" s="325">
        <v>4598468.3</v>
      </c>
      <c r="K15" s="325">
        <v>-4268551.4000000004</v>
      </c>
      <c r="L15" s="33">
        <v>0</v>
      </c>
      <c r="M15" s="33">
        <v>0</v>
      </c>
      <c r="N15" s="33">
        <v>0</v>
      </c>
      <c r="O15" s="33">
        <v>0</v>
      </c>
      <c r="P15" s="33">
        <v>158394.9</v>
      </c>
      <c r="Q15" s="33">
        <v>0</v>
      </c>
      <c r="R15" s="33">
        <v>32.6</v>
      </c>
      <c r="S15" s="33">
        <v>0</v>
      </c>
      <c r="T15" s="33">
        <v>564925.6</v>
      </c>
      <c r="U15" s="33">
        <v>0</v>
      </c>
      <c r="V15" s="29">
        <v>-2535.5999999999995</v>
      </c>
      <c r="W15" s="33">
        <v>2</v>
      </c>
      <c r="X15" s="29">
        <v>4362.6000000000004</v>
      </c>
      <c r="Y15" s="29">
        <v>0</v>
      </c>
      <c r="Z15" s="29">
        <v>6898.2</v>
      </c>
      <c r="AA15" s="29">
        <v>1061.1999999999998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9">
        <v>0</v>
      </c>
      <c r="W16" s="34"/>
      <c r="X16" s="29">
        <v>0</v>
      </c>
      <c r="Y16" s="29">
        <v>0</v>
      </c>
      <c r="Z16" s="29">
        <v>0</v>
      </c>
      <c r="AA16" s="29"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29">
        <v>0</v>
      </c>
      <c r="W17" s="34"/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9">
        <v>0</v>
      </c>
      <c r="W18" s="34"/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9">
        <v>0</v>
      </c>
      <c r="W19" s="34"/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3"/>
      <c r="V20" s="29">
        <v>0</v>
      </c>
      <c r="W20" s="34"/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3"/>
      <c r="V21" s="29">
        <v>0</v>
      </c>
      <c r="W21" s="34"/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3"/>
      <c r="V22" s="29">
        <v>0</v>
      </c>
      <c r="W22" s="34"/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29">
        <v>0</v>
      </c>
      <c r="W23" s="34"/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3"/>
      <c r="V24" s="29">
        <v>0</v>
      </c>
      <c r="W24" s="34"/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3"/>
      <c r="V25" s="29">
        <v>0</v>
      </c>
      <c r="W25" s="34"/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3"/>
      <c r="V26" s="29">
        <v>0</v>
      </c>
      <c r="W26" s="34"/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3"/>
      <c r="V27" s="29">
        <v>0</v>
      </c>
      <c r="W27" s="34"/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  <c r="V28" s="29">
        <v>0</v>
      </c>
      <c r="W28" s="34"/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3"/>
      <c r="V29" s="29">
        <v>0</v>
      </c>
      <c r="W29" s="34"/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29">
        <v>0</v>
      </c>
      <c r="W30" s="39"/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45">
        <v>67879182.700000003</v>
      </c>
      <c r="E31" s="45">
        <v>63178970.799999997</v>
      </c>
      <c r="F31" s="45">
        <v>30858146.399999999</v>
      </c>
      <c r="G31" s="45">
        <v>6287604.9000000004</v>
      </c>
      <c r="H31" s="45">
        <v>301868</v>
      </c>
      <c r="I31" s="45">
        <v>79997957</v>
      </c>
      <c r="J31" s="45">
        <v>157231839.5</v>
      </c>
      <c r="K31" s="45">
        <v>-143007828.09999999</v>
      </c>
      <c r="L31" s="45">
        <v>47942</v>
      </c>
      <c r="M31" s="45">
        <v>2424146</v>
      </c>
      <c r="N31" s="45">
        <v>0</v>
      </c>
      <c r="O31" s="45">
        <v>215415</v>
      </c>
      <c r="P31" s="45">
        <v>16031666.899999999</v>
      </c>
      <c r="Q31" s="45">
        <v>214276.40000000002</v>
      </c>
      <c r="R31" s="45">
        <v>5463.7000000000007</v>
      </c>
      <c r="S31" s="45">
        <v>6548</v>
      </c>
      <c r="T31" s="45">
        <v>98453769.899999991</v>
      </c>
      <c r="U31" s="46">
        <v>1713630.3</v>
      </c>
      <c r="V31" s="47">
        <v>-578107.89999999956</v>
      </c>
      <c r="W31" s="45">
        <v>391</v>
      </c>
      <c r="X31" s="47">
        <v>7506728.9000000004</v>
      </c>
      <c r="Y31" s="47">
        <v>2943330.6000000006</v>
      </c>
      <c r="Z31" s="47">
        <v>8083943.8000000007</v>
      </c>
      <c r="AA31" s="48">
        <v>3514276.3000000003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T1:Y1"/>
    <mergeCell ref="A2:Y2"/>
    <mergeCell ref="A3:Y3"/>
    <mergeCell ref="A4:Y4"/>
    <mergeCell ref="A6:A7"/>
    <mergeCell ref="B6:B7"/>
    <mergeCell ref="G6:H6"/>
    <mergeCell ref="J6:L6"/>
    <mergeCell ref="N6:O6"/>
    <mergeCell ref="Q6:S6"/>
    <mergeCell ref="G7:G8"/>
    <mergeCell ref="H7:H8"/>
    <mergeCell ref="J7:J8"/>
    <mergeCell ref="K7:K8"/>
    <mergeCell ref="L7:L8"/>
    <mergeCell ref="N7:N8"/>
    <mergeCell ref="C6:C8"/>
    <mergeCell ref="D6:D8"/>
    <mergeCell ref="E6:E8"/>
    <mergeCell ref="F6:F8"/>
    <mergeCell ref="I6:I8"/>
    <mergeCell ref="X6:X8"/>
    <mergeCell ref="Y6:Y8"/>
    <mergeCell ref="Z6:Z8"/>
    <mergeCell ref="AA6:AA8"/>
    <mergeCell ref="M6:M8"/>
    <mergeCell ref="P6:P8"/>
    <mergeCell ref="T6:T8"/>
    <mergeCell ref="U6:U8"/>
    <mergeCell ref="V6:V8"/>
    <mergeCell ref="W6:W8"/>
    <mergeCell ref="O7:O8"/>
    <mergeCell ref="Q7:Q8"/>
    <mergeCell ref="R7:R8"/>
    <mergeCell ref="S7:S8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workbookViewId="0">
      <selection activeCell="AA6" sqref="AA6:AA8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3" width="16.77734375" style="4" customWidth="1"/>
    <col min="284" max="284" width="14.33203125" style="4" customWidth="1"/>
    <col min="285" max="285" width="13.21875" style="4" customWidth="1"/>
    <col min="286" max="286" width="12.77734375" style="4" customWidth="1"/>
    <col min="287" max="287" width="0" style="4" hidden="1" customWidth="1"/>
    <col min="288" max="288" width="11.77734375" style="4" customWidth="1"/>
    <col min="289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39" width="16.77734375" style="4" customWidth="1"/>
    <col min="540" max="540" width="14.33203125" style="4" customWidth="1"/>
    <col min="541" max="541" width="13.21875" style="4" customWidth="1"/>
    <col min="542" max="542" width="12.77734375" style="4" customWidth="1"/>
    <col min="543" max="543" width="0" style="4" hidden="1" customWidth="1"/>
    <col min="544" max="544" width="11.77734375" style="4" customWidth="1"/>
    <col min="545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5" width="16.77734375" style="4" customWidth="1"/>
    <col min="796" max="796" width="14.33203125" style="4" customWidth="1"/>
    <col min="797" max="797" width="13.21875" style="4" customWidth="1"/>
    <col min="798" max="798" width="12.77734375" style="4" customWidth="1"/>
    <col min="799" max="799" width="0" style="4" hidden="1" customWidth="1"/>
    <col min="800" max="800" width="11.77734375" style="4" customWidth="1"/>
    <col min="801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1" width="16.77734375" style="4" customWidth="1"/>
    <col min="1052" max="1052" width="14.33203125" style="4" customWidth="1"/>
    <col min="1053" max="1053" width="13.21875" style="4" customWidth="1"/>
    <col min="1054" max="1054" width="12.77734375" style="4" customWidth="1"/>
    <col min="1055" max="1055" width="0" style="4" hidden="1" customWidth="1"/>
    <col min="1056" max="1056" width="11.77734375" style="4" customWidth="1"/>
    <col min="1057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7" width="16.77734375" style="4" customWidth="1"/>
    <col min="1308" max="1308" width="14.33203125" style="4" customWidth="1"/>
    <col min="1309" max="1309" width="13.21875" style="4" customWidth="1"/>
    <col min="1310" max="1310" width="12.77734375" style="4" customWidth="1"/>
    <col min="1311" max="1311" width="0" style="4" hidden="1" customWidth="1"/>
    <col min="1312" max="1312" width="11.77734375" style="4" customWidth="1"/>
    <col min="1313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3" width="16.77734375" style="4" customWidth="1"/>
    <col min="1564" max="1564" width="14.33203125" style="4" customWidth="1"/>
    <col min="1565" max="1565" width="13.21875" style="4" customWidth="1"/>
    <col min="1566" max="1566" width="12.77734375" style="4" customWidth="1"/>
    <col min="1567" max="1567" width="0" style="4" hidden="1" customWidth="1"/>
    <col min="1568" max="1568" width="11.77734375" style="4" customWidth="1"/>
    <col min="1569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19" width="16.77734375" style="4" customWidth="1"/>
    <col min="1820" max="1820" width="14.33203125" style="4" customWidth="1"/>
    <col min="1821" max="1821" width="13.21875" style="4" customWidth="1"/>
    <col min="1822" max="1822" width="12.77734375" style="4" customWidth="1"/>
    <col min="1823" max="1823" width="0" style="4" hidden="1" customWidth="1"/>
    <col min="1824" max="1824" width="11.77734375" style="4" customWidth="1"/>
    <col min="1825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5" width="16.77734375" style="4" customWidth="1"/>
    <col min="2076" max="2076" width="14.33203125" style="4" customWidth="1"/>
    <col min="2077" max="2077" width="13.21875" style="4" customWidth="1"/>
    <col min="2078" max="2078" width="12.77734375" style="4" customWidth="1"/>
    <col min="2079" max="2079" width="0" style="4" hidden="1" customWidth="1"/>
    <col min="2080" max="2080" width="11.77734375" style="4" customWidth="1"/>
    <col min="2081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1" width="16.77734375" style="4" customWidth="1"/>
    <col min="2332" max="2332" width="14.33203125" style="4" customWidth="1"/>
    <col min="2333" max="2333" width="13.21875" style="4" customWidth="1"/>
    <col min="2334" max="2334" width="12.77734375" style="4" customWidth="1"/>
    <col min="2335" max="2335" width="0" style="4" hidden="1" customWidth="1"/>
    <col min="2336" max="2336" width="11.77734375" style="4" customWidth="1"/>
    <col min="2337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7" width="16.77734375" style="4" customWidth="1"/>
    <col min="2588" max="2588" width="14.33203125" style="4" customWidth="1"/>
    <col min="2589" max="2589" width="13.21875" style="4" customWidth="1"/>
    <col min="2590" max="2590" width="12.77734375" style="4" customWidth="1"/>
    <col min="2591" max="2591" width="0" style="4" hidden="1" customWidth="1"/>
    <col min="2592" max="2592" width="11.77734375" style="4" customWidth="1"/>
    <col min="2593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3" width="16.77734375" style="4" customWidth="1"/>
    <col min="2844" max="2844" width="14.33203125" style="4" customWidth="1"/>
    <col min="2845" max="2845" width="13.21875" style="4" customWidth="1"/>
    <col min="2846" max="2846" width="12.77734375" style="4" customWidth="1"/>
    <col min="2847" max="2847" width="0" style="4" hidden="1" customWidth="1"/>
    <col min="2848" max="2848" width="11.77734375" style="4" customWidth="1"/>
    <col min="2849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099" width="16.77734375" style="4" customWidth="1"/>
    <col min="3100" max="3100" width="14.33203125" style="4" customWidth="1"/>
    <col min="3101" max="3101" width="13.21875" style="4" customWidth="1"/>
    <col min="3102" max="3102" width="12.77734375" style="4" customWidth="1"/>
    <col min="3103" max="3103" width="0" style="4" hidden="1" customWidth="1"/>
    <col min="3104" max="3104" width="11.77734375" style="4" customWidth="1"/>
    <col min="3105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5" width="16.77734375" style="4" customWidth="1"/>
    <col min="3356" max="3356" width="14.33203125" style="4" customWidth="1"/>
    <col min="3357" max="3357" width="13.21875" style="4" customWidth="1"/>
    <col min="3358" max="3358" width="12.77734375" style="4" customWidth="1"/>
    <col min="3359" max="3359" width="0" style="4" hidden="1" customWidth="1"/>
    <col min="3360" max="3360" width="11.77734375" style="4" customWidth="1"/>
    <col min="3361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1" width="16.77734375" style="4" customWidth="1"/>
    <col min="3612" max="3612" width="14.33203125" style="4" customWidth="1"/>
    <col min="3613" max="3613" width="13.21875" style="4" customWidth="1"/>
    <col min="3614" max="3614" width="12.77734375" style="4" customWidth="1"/>
    <col min="3615" max="3615" width="0" style="4" hidden="1" customWidth="1"/>
    <col min="3616" max="3616" width="11.77734375" style="4" customWidth="1"/>
    <col min="3617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7" width="16.77734375" style="4" customWidth="1"/>
    <col min="3868" max="3868" width="14.33203125" style="4" customWidth="1"/>
    <col min="3869" max="3869" width="13.21875" style="4" customWidth="1"/>
    <col min="3870" max="3870" width="12.77734375" style="4" customWidth="1"/>
    <col min="3871" max="3871" width="0" style="4" hidden="1" customWidth="1"/>
    <col min="3872" max="3872" width="11.77734375" style="4" customWidth="1"/>
    <col min="3873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3" width="16.77734375" style="4" customWidth="1"/>
    <col min="4124" max="4124" width="14.33203125" style="4" customWidth="1"/>
    <col min="4125" max="4125" width="13.21875" style="4" customWidth="1"/>
    <col min="4126" max="4126" width="12.77734375" style="4" customWidth="1"/>
    <col min="4127" max="4127" width="0" style="4" hidden="1" customWidth="1"/>
    <col min="4128" max="4128" width="11.77734375" style="4" customWidth="1"/>
    <col min="4129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79" width="16.77734375" style="4" customWidth="1"/>
    <col min="4380" max="4380" width="14.33203125" style="4" customWidth="1"/>
    <col min="4381" max="4381" width="13.21875" style="4" customWidth="1"/>
    <col min="4382" max="4382" width="12.77734375" style="4" customWidth="1"/>
    <col min="4383" max="4383" width="0" style="4" hidden="1" customWidth="1"/>
    <col min="4384" max="4384" width="11.77734375" style="4" customWidth="1"/>
    <col min="4385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5" width="16.77734375" style="4" customWidth="1"/>
    <col min="4636" max="4636" width="14.33203125" style="4" customWidth="1"/>
    <col min="4637" max="4637" width="13.21875" style="4" customWidth="1"/>
    <col min="4638" max="4638" width="12.77734375" style="4" customWidth="1"/>
    <col min="4639" max="4639" width="0" style="4" hidden="1" customWidth="1"/>
    <col min="4640" max="4640" width="11.77734375" style="4" customWidth="1"/>
    <col min="4641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1" width="16.77734375" style="4" customWidth="1"/>
    <col min="4892" max="4892" width="14.33203125" style="4" customWidth="1"/>
    <col min="4893" max="4893" width="13.21875" style="4" customWidth="1"/>
    <col min="4894" max="4894" width="12.77734375" style="4" customWidth="1"/>
    <col min="4895" max="4895" width="0" style="4" hidden="1" customWidth="1"/>
    <col min="4896" max="4896" width="11.77734375" style="4" customWidth="1"/>
    <col min="4897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7" width="16.77734375" style="4" customWidth="1"/>
    <col min="5148" max="5148" width="14.33203125" style="4" customWidth="1"/>
    <col min="5149" max="5149" width="13.21875" style="4" customWidth="1"/>
    <col min="5150" max="5150" width="12.77734375" style="4" customWidth="1"/>
    <col min="5151" max="5151" width="0" style="4" hidden="1" customWidth="1"/>
    <col min="5152" max="5152" width="11.77734375" style="4" customWidth="1"/>
    <col min="5153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3" width="16.77734375" style="4" customWidth="1"/>
    <col min="5404" max="5404" width="14.33203125" style="4" customWidth="1"/>
    <col min="5405" max="5405" width="13.21875" style="4" customWidth="1"/>
    <col min="5406" max="5406" width="12.77734375" style="4" customWidth="1"/>
    <col min="5407" max="5407" width="0" style="4" hidden="1" customWidth="1"/>
    <col min="5408" max="5408" width="11.77734375" style="4" customWidth="1"/>
    <col min="5409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59" width="16.77734375" style="4" customWidth="1"/>
    <col min="5660" max="5660" width="14.33203125" style="4" customWidth="1"/>
    <col min="5661" max="5661" width="13.21875" style="4" customWidth="1"/>
    <col min="5662" max="5662" width="12.77734375" style="4" customWidth="1"/>
    <col min="5663" max="5663" width="0" style="4" hidden="1" customWidth="1"/>
    <col min="5664" max="5664" width="11.77734375" style="4" customWidth="1"/>
    <col min="5665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5" width="16.77734375" style="4" customWidth="1"/>
    <col min="5916" max="5916" width="14.33203125" style="4" customWidth="1"/>
    <col min="5917" max="5917" width="13.21875" style="4" customWidth="1"/>
    <col min="5918" max="5918" width="12.77734375" style="4" customWidth="1"/>
    <col min="5919" max="5919" width="0" style="4" hidden="1" customWidth="1"/>
    <col min="5920" max="5920" width="11.77734375" style="4" customWidth="1"/>
    <col min="5921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1" width="16.77734375" style="4" customWidth="1"/>
    <col min="6172" max="6172" width="14.33203125" style="4" customWidth="1"/>
    <col min="6173" max="6173" width="13.21875" style="4" customWidth="1"/>
    <col min="6174" max="6174" width="12.77734375" style="4" customWidth="1"/>
    <col min="6175" max="6175" width="0" style="4" hidden="1" customWidth="1"/>
    <col min="6176" max="6176" width="11.77734375" style="4" customWidth="1"/>
    <col min="6177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7" width="16.77734375" style="4" customWidth="1"/>
    <col min="6428" max="6428" width="14.33203125" style="4" customWidth="1"/>
    <col min="6429" max="6429" width="13.21875" style="4" customWidth="1"/>
    <col min="6430" max="6430" width="12.77734375" style="4" customWidth="1"/>
    <col min="6431" max="6431" width="0" style="4" hidden="1" customWidth="1"/>
    <col min="6432" max="6432" width="11.77734375" style="4" customWidth="1"/>
    <col min="6433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3" width="16.77734375" style="4" customWidth="1"/>
    <col min="6684" max="6684" width="14.33203125" style="4" customWidth="1"/>
    <col min="6685" max="6685" width="13.21875" style="4" customWidth="1"/>
    <col min="6686" max="6686" width="12.77734375" style="4" customWidth="1"/>
    <col min="6687" max="6687" width="0" style="4" hidden="1" customWidth="1"/>
    <col min="6688" max="6688" width="11.77734375" style="4" customWidth="1"/>
    <col min="6689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39" width="16.77734375" style="4" customWidth="1"/>
    <col min="6940" max="6940" width="14.33203125" style="4" customWidth="1"/>
    <col min="6941" max="6941" width="13.21875" style="4" customWidth="1"/>
    <col min="6942" max="6942" width="12.77734375" style="4" customWidth="1"/>
    <col min="6943" max="6943" width="0" style="4" hidden="1" customWidth="1"/>
    <col min="6944" max="6944" width="11.77734375" style="4" customWidth="1"/>
    <col min="6945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5" width="16.77734375" style="4" customWidth="1"/>
    <col min="7196" max="7196" width="14.33203125" style="4" customWidth="1"/>
    <col min="7197" max="7197" width="13.21875" style="4" customWidth="1"/>
    <col min="7198" max="7198" width="12.77734375" style="4" customWidth="1"/>
    <col min="7199" max="7199" width="0" style="4" hidden="1" customWidth="1"/>
    <col min="7200" max="7200" width="11.77734375" style="4" customWidth="1"/>
    <col min="7201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1" width="16.77734375" style="4" customWidth="1"/>
    <col min="7452" max="7452" width="14.33203125" style="4" customWidth="1"/>
    <col min="7453" max="7453" width="13.21875" style="4" customWidth="1"/>
    <col min="7454" max="7454" width="12.77734375" style="4" customWidth="1"/>
    <col min="7455" max="7455" width="0" style="4" hidden="1" customWidth="1"/>
    <col min="7456" max="7456" width="11.77734375" style="4" customWidth="1"/>
    <col min="7457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7" width="16.77734375" style="4" customWidth="1"/>
    <col min="7708" max="7708" width="14.33203125" style="4" customWidth="1"/>
    <col min="7709" max="7709" width="13.21875" style="4" customWidth="1"/>
    <col min="7710" max="7710" width="12.77734375" style="4" customWidth="1"/>
    <col min="7711" max="7711" width="0" style="4" hidden="1" customWidth="1"/>
    <col min="7712" max="7712" width="11.77734375" style="4" customWidth="1"/>
    <col min="7713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3" width="16.77734375" style="4" customWidth="1"/>
    <col min="7964" max="7964" width="14.33203125" style="4" customWidth="1"/>
    <col min="7965" max="7965" width="13.21875" style="4" customWidth="1"/>
    <col min="7966" max="7966" width="12.77734375" style="4" customWidth="1"/>
    <col min="7967" max="7967" width="0" style="4" hidden="1" customWidth="1"/>
    <col min="7968" max="7968" width="11.77734375" style="4" customWidth="1"/>
    <col min="7969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19" width="16.77734375" style="4" customWidth="1"/>
    <col min="8220" max="8220" width="14.33203125" style="4" customWidth="1"/>
    <col min="8221" max="8221" width="13.21875" style="4" customWidth="1"/>
    <col min="8222" max="8222" width="12.77734375" style="4" customWidth="1"/>
    <col min="8223" max="8223" width="0" style="4" hidden="1" customWidth="1"/>
    <col min="8224" max="8224" width="11.77734375" style="4" customWidth="1"/>
    <col min="8225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5" width="16.77734375" style="4" customWidth="1"/>
    <col min="8476" max="8476" width="14.33203125" style="4" customWidth="1"/>
    <col min="8477" max="8477" width="13.21875" style="4" customWidth="1"/>
    <col min="8478" max="8478" width="12.77734375" style="4" customWidth="1"/>
    <col min="8479" max="8479" width="0" style="4" hidden="1" customWidth="1"/>
    <col min="8480" max="8480" width="11.77734375" style="4" customWidth="1"/>
    <col min="8481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1" width="16.77734375" style="4" customWidth="1"/>
    <col min="8732" max="8732" width="14.33203125" style="4" customWidth="1"/>
    <col min="8733" max="8733" width="13.21875" style="4" customWidth="1"/>
    <col min="8734" max="8734" width="12.77734375" style="4" customWidth="1"/>
    <col min="8735" max="8735" width="0" style="4" hidden="1" customWidth="1"/>
    <col min="8736" max="8736" width="11.77734375" style="4" customWidth="1"/>
    <col min="8737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7" width="16.77734375" style="4" customWidth="1"/>
    <col min="8988" max="8988" width="14.33203125" style="4" customWidth="1"/>
    <col min="8989" max="8989" width="13.21875" style="4" customWidth="1"/>
    <col min="8990" max="8990" width="12.77734375" style="4" customWidth="1"/>
    <col min="8991" max="8991" width="0" style="4" hidden="1" customWidth="1"/>
    <col min="8992" max="8992" width="11.77734375" style="4" customWidth="1"/>
    <col min="8993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3" width="16.77734375" style="4" customWidth="1"/>
    <col min="9244" max="9244" width="14.33203125" style="4" customWidth="1"/>
    <col min="9245" max="9245" width="13.21875" style="4" customWidth="1"/>
    <col min="9246" max="9246" width="12.77734375" style="4" customWidth="1"/>
    <col min="9247" max="9247" width="0" style="4" hidden="1" customWidth="1"/>
    <col min="9248" max="9248" width="11.77734375" style="4" customWidth="1"/>
    <col min="9249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499" width="16.77734375" style="4" customWidth="1"/>
    <col min="9500" max="9500" width="14.33203125" style="4" customWidth="1"/>
    <col min="9501" max="9501" width="13.21875" style="4" customWidth="1"/>
    <col min="9502" max="9502" width="12.77734375" style="4" customWidth="1"/>
    <col min="9503" max="9503" width="0" style="4" hidden="1" customWidth="1"/>
    <col min="9504" max="9504" width="11.77734375" style="4" customWidth="1"/>
    <col min="9505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5" width="16.77734375" style="4" customWidth="1"/>
    <col min="9756" max="9756" width="14.33203125" style="4" customWidth="1"/>
    <col min="9757" max="9757" width="13.21875" style="4" customWidth="1"/>
    <col min="9758" max="9758" width="12.77734375" style="4" customWidth="1"/>
    <col min="9759" max="9759" width="0" style="4" hidden="1" customWidth="1"/>
    <col min="9760" max="9760" width="11.77734375" style="4" customWidth="1"/>
    <col min="9761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1" width="16.77734375" style="4" customWidth="1"/>
    <col min="10012" max="10012" width="14.33203125" style="4" customWidth="1"/>
    <col min="10013" max="10013" width="13.21875" style="4" customWidth="1"/>
    <col min="10014" max="10014" width="12.77734375" style="4" customWidth="1"/>
    <col min="10015" max="10015" width="0" style="4" hidden="1" customWidth="1"/>
    <col min="10016" max="10016" width="11.77734375" style="4" customWidth="1"/>
    <col min="10017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7" width="16.77734375" style="4" customWidth="1"/>
    <col min="10268" max="10268" width="14.33203125" style="4" customWidth="1"/>
    <col min="10269" max="10269" width="13.21875" style="4" customWidth="1"/>
    <col min="10270" max="10270" width="12.77734375" style="4" customWidth="1"/>
    <col min="10271" max="10271" width="0" style="4" hidden="1" customWidth="1"/>
    <col min="10272" max="10272" width="11.77734375" style="4" customWidth="1"/>
    <col min="10273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3" width="16.77734375" style="4" customWidth="1"/>
    <col min="10524" max="10524" width="14.33203125" style="4" customWidth="1"/>
    <col min="10525" max="10525" width="13.21875" style="4" customWidth="1"/>
    <col min="10526" max="10526" width="12.77734375" style="4" customWidth="1"/>
    <col min="10527" max="10527" width="0" style="4" hidden="1" customWidth="1"/>
    <col min="10528" max="10528" width="11.77734375" style="4" customWidth="1"/>
    <col min="10529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79" width="16.77734375" style="4" customWidth="1"/>
    <col min="10780" max="10780" width="14.33203125" style="4" customWidth="1"/>
    <col min="10781" max="10781" width="13.21875" style="4" customWidth="1"/>
    <col min="10782" max="10782" width="12.77734375" style="4" customWidth="1"/>
    <col min="10783" max="10783" width="0" style="4" hidden="1" customWidth="1"/>
    <col min="10784" max="10784" width="11.77734375" style="4" customWidth="1"/>
    <col min="10785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5" width="16.77734375" style="4" customWidth="1"/>
    <col min="11036" max="11036" width="14.33203125" style="4" customWidth="1"/>
    <col min="11037" max="11037" width="13.21875" style="4" customWidth="1"/>
    <col min="11038" max="11038" width="12.77734375" style="4" customWidth="1"/>
    <col min="11039" max="11039" width="0" style="4" hidden="1" customWidth="1"/>
    <col min="11040" max="11040" width="11.77734375" style="4" customWidth="1"/>
    <col min="11041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1" width="16.77734375" style="4" customWidth="1"/>
    <col min="11292" max="11292" width="14.33203125" style="4" customWidth="1"/>
    <col min="11293" max="11293" width="13.21875" style="4" customWidth="1"/>
    <col min="11294" max="11294" width="12.77734375" style="4" customWidth="1"/>
    <col min="11295" max="11295" width="0" style="4" hidden="1" customWidth="1"/>
    <col min="11296" max="11296" width="11.77734375" style="4" customWidth="1"/>
    <col min="11297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7" width="16.77734375" style="4" customWidth="1"/>
    <col min="11548" max="11548" width="14.33203125" style="4" customWidth="1"/>
    <col min="11549" max="11549" width="13.21875" style="4" customWidth="1"/>
    <col min="11550" max="11550" width="12.77734375" style="4" customWidth="1"/>
    <col min="11551" max="11551" width="0" style="4" hidden="1" customWidth="1"/>
    <col min="11552" max="11552" width="11.77734375" style="4" customWidth="1"/>
    <col min="11553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3" width="16.77734375" style="4" customWidth="1"/>
    <col min="11804" max="11804" width="14.33203125" style="4" customWidth="1"/>
    <col min="11805" max="11805" width="13.21875" style="4" customWidth="1"/>
    <col min="11806" max="11806" width="12.77734375" style="4" customWidth="1"/>
    <col min="11807" max="11807" width="0" style="4" hidden="1" customWidth="1"/>
    <col min="11808" max="11808" width="11.77734375" style="4" customWidth="1"/>
    <col min="11809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59" width="16.77734375" style="4" customWidth="1"/>
    <col min="12060" max="12060" width="14.33203125" style="4" customWidth="1"/>
    <col min="12061" max="12061" width="13.21875" style="4" customWidth="1"/>
    <col min="12062" max="12062" width="12.77734375" style="4" customWidth="1"/>
    <col min="12063" max="12063" width="0" style="4" hidden="1" customWidth="1"/>
    <col min="12064" max="12064" width="11.77734375" style="4" customWidth="1"/>
    <col min="12065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5" width="16.77734375" style="4" customWidth="1"/>
    <col min="12316" max="12316" width="14.33203125" style="4" customWidth="1"/>
    <col min="12317" max="12317" width="13.21875" style="4" customWidth="1"/>
    <col min="12318" max="12318" width="12.77734375" style="4" customWidth="1"/>
    <col min="12319" max="12319" width="0" style="4" hidden="1" customWidth="1"/>
    <col min="12320" max="12320" width="11.77734375" style="4" customWidth="1"/>
    <col min="12321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1" width="16.77734375" style="4" customWidth="1"/>
    <col min="12572" max="12572" width="14.33203125" style="4" customWidth="1"/>
    <col min="12573" max="12573" width="13.21875" style="4" customWidth="1"/>
    <col min="12574" max="12574" width="12.77734375" style="4" customWidth="1"/>
    <col min="12575" max="12575" width="0" style="4" hidden="1" customWidth="1"/>
    <col min="12576" max="12576" width="11.77734375" style="4" customWidth="1"/>
    <col min="12577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7" width="16.77734375" style="4" customWidth="1"/>
    <col min="12828" max="12828" width="14.33203125" style="4" customWidth="1"/>
    <col min="12829" max="12829" width="13.21875" style="4" customWidth="1"/>
    <col min="12830" max="12830" width="12.77734375" style="4" customWidth="1"/>
    <col min="12831" max="12831" width="0" style="4" hidden="1" customWidth="1"/>
    <col min="12832" max="12832" width="11.77734375" style="4" customWidth="1"/>
    <col min="12833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3" width="16.77734375" style="4" customWidth="1"/>
    <col min="13084" max="13084" width="14.33203125" style="4" customWidth="1"/>
    <col min="13085" max="13085" width="13.21875" style="4" customWidth="1"/>
    <col min="13086" max="13086" width="12.77734375" style="4" customWidth="1"/>
    <col min="13087" max="13087" width="0" style="4" hidden="1" customWidth="1"/>
    <col min="13088" max="13088" width="11.77734375" style="4" customWidth="1"/>
    <col min="13089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39" width="16.77734375" style="4" customWidth="1"/>
    <col min="13340" max="13340" width="14.33203125" style="4" customWidth="1"/>
    <col min="13341" max="13341" width="13.21875" style="4" customWidth="1"/>
    <col min="13342" max="13342" width="12.77734375" style="4" customWidth="1"/>
    <col min="13343" max="13343" width="0" style="4" hidden="1" customWidth="1"/>
    <col min="13344" max="13344" width="11.77734375" style="4" customWidth="1"/>
    <col min="13345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5" width="16.77734375" style="4" customWidth="1"/>
    <col min="13596" max="13596" width="14.33203125" style="4" customWidth="1"/>
    <col min="13597" max="13597" width="13.21875" style="4" customWidth="1"/>
    <col min="13598" max="13598" width="12.77734375" style="4" customWidth="1"/>
    <col min="13599" max="13599" width="0" style="4" hidden="1" customWidth="1"/>
    <col min="13600" max="13600" width="11.77734375" style="4" customWidth="1"/>
    <col min="13601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1" width="16.77734375" style="4" customWidth="1"/>
    <col min="13852" max="13852" width="14.33203125" style="4" customWidth="1"/>
    <col min="13853" max="13853" width="13.21875" style="4" customWidth="1"/>
    <col min="13854" max="13854" width="12.77734375" style="4" customWidth="1"/>
    <col min="13855" max="13855" width="0" style="4" hidden="1" customWidth="1"/>
    <col min="13856" max="13856" width="11.77734375" style="4" customWidth="1"/>
    <col min="13857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7" width="16.77734375" style="4" customWidth="1"/>
    <col min="14108" max="14108" width="14.33203125" style="4" customWidth="1"/>
    <col min="14109" max="14109" width="13.21875" style="4" customWidth="1"/>
    <col min="14110" max="14110" width="12.77734375" style="4" customWidth="1"/>
    <col min="14111" max="14111" width="0" style="4" hidden="1" customWidth="1"/>
    <col min="14112" max="14112" width="11.77734375" style="4" customWidth="1"/>
    <col min="14113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3" width="16.77734375" style="4" customWidth="1"/>
    <col min="14364" max="14364" width="14.33203125" style="4" customWidth="1"/>
    <col min="14365" max="14365" width="13.21875" style="4" customWidth="1"/>
    <col min="14366" max="14366" width="12.77734375" style="4" customWidth="1"/>
    <col min="14367" max="14367" width="0" style="4" hidden="1" customWidth="1"/>
    <col min="14368" max="14368" width="11.77734375" style="4" customWidth="1"/>
    <col min="14369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19" width="16.77734375" style="4" customWidth="1"/>
    <col min="14620" max="14620" width="14.33203125" style="4" customWidth="1"/>
    <col min="14621" max="14621" width="13.21875" style="4" customWidth="1"/>
    <col min="14622" max="14622" width="12.77734375" style="4" customWidth="1"/>
    <col min="14623" max="14623" width="0" style="4" hidden="1" customWidth="1"/>
    <col min="14624" max="14624" width="11.77734375" style="4" customWidth="1"/>
    <col min="14625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5" width="16.77734375" style="4" customWidth="1"/>
    <col min="14876" max="14876" width="14.33203125" style="4" customWidth="1"/>
    <col min="14877" max="14877" width="13.21875" style="4" customWidth="1"/>
    <col min="14878" max="14878" width="12.77734375" style="4" customWidth="1"/>
    <col min="14879" max="14879" width="0" style="4" hidden="1" customWidth="1"/>
    <col min="14880" max="14880" width="11.77734375" style="4" customWidth="1"/>
    <col min="14881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1" width="16.77734375" style="4" customWidth="1"/>
    <col min="15132" max="15132" width="14.33203125" style="4" customWidth="1"/>
    <col min="15133" max="15133" width="13.21875" style="4" customWidth="1"/>
    <col min="15134" max="15134" width="12.77734375" style="4" customWidth="1"/>
    <col min="15135" max="15135" width="0" style="4" hidden="1" customWidth="1"/>
    <col min="15136" max="15136" width="11.77734375" style="4" customWidth="1"/>
    <col min="15137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7" width="16.77734375" style="4" customWidth="1"/>
    <col min="15388" max="15388" width="14.33203125" style="4" customWidth="1"/>
    <col min="15389" max="15389" width="13.21875" style="4" customWidth="1"/>
    <col min="15390" max="15390" width="12.77734375" style="4" customWidth="1"/>
    <col min="15391" max="15391" width="0" style="4" hidden="1" customWidth="1"/>
    <col min="15392" max="15392" width="11.77734375" style="4" customWidth="1"/>
    <col min="15393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3" width="16.77734375" style="4" customWidth="1"/>
    <col min="15644" max="15644" width="14.33203125" style="4" customWidth="1"/>
    <col min="15645" max="15645" width="13.21875" style="4" customWidth="1"/>
    <col min="15646" max="15646" width="12.77734375" style="4" customWidth="1"/>
    <col min="15647" max="15647" width="0" style="4" hidden="1" customWidth="1"/>
    <col min="15648" max="15648" width="11.77734375" style="4" customWidth="1"/>
    <col min="15649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899" width="16.77734375" style="4" customWidth="1"/>
    <col min="15900" max="15900" width="14.33203125" style="4" customWidth="1"/>
    <col min="15901" max="15901" width="13.21875" style="4" customWidth="1"/>
    <col min="15902" max="15902" width="12.77734375" style="4" customWidth="1"/>
    <col min="15903" max="15903" width="0" style="4" hidden="1" customWidth="1"/>
    <col min="15904" max="15904" width="11.77734375" style="4" customWidth="1"/>
    <col min="15905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5" width="16.77734375" style="4" customWidth="1"/>
    <col min="16156" max="16156" width="14.33203125" style="4" customWidth="1"/>
    <col min="16157" max="16157" width="13.21875" style="4" customWidth="1"/>
    <col min="16158" max="16158" width="12.77734375" style="4" customWidth="1"/>
    <col min="16159" max="16159" width="0" style="4" hidden="1" customWidth="1"/>
    <col min="16160" max="16160" width="11.77734375" style="4" customWidth="1"/>
    <col min="16161" max="16384" width="10" style="4"/>
  </cols>
  <sheetData>
    <row r="1" spans="1:33" ht="45" customHeight="1" x14ac:dyDescent="0.4">
      <c r="T1" s="111"/>
      <c r="U1" s="111"/>
      <c r="V1" s="111"/>
      <c r="W1" s="111"/>
      <c r="X1" s="111"/>
      <c r="Y1" s="111"/>
      <c r="Z1" s="108"/>
      <c r="AA1" s="108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205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17</v>
      </c>
      <c r="AB4" s="10"/>
    </row>
    <row r="5" spans="1:33" s="12" customFormat="1" ht="18" thickBot="1" x14ac:dyDescent="0.45">
      <c r="B5" s="13" t="s">
        <v>18</v>
      </c>
      <c r="C5" s="14"/>
      <c r="D5" s="12" t="s">
        <v>206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158</v>
      </c>
      <c r="C10" s="28"/>
      <c r="D10" s="33">
        <v>4696</v>
      </c>
      <c r="E10" s="33">
        <v>4636</v>
      </c>
      <c r="F10" s="33">
        <v>71137.2</v>
      </c>
      <c r="G10" s="33">
        <v>5184</v>
      </c>
      <c r="H10" s="33">
        <v>16407</v>
      </c>
      <c r="I10" s="33">
        <v>33268</v>
      </c>
      <c r="J10" s="33">
        <v>100</v>
      </c>
      <c r="K10" s="33">
        <v>32168</v>
      </c>
      <c r="L10" s="33">
        <v>1000</v>
      </c>
      <c r="M10" s="33">
        <v>19334.2</v>
      </c>
      <c r="N10" s="33">
        <v>0</v>
      </c>
      <c r="O10" s="33">
        <v>19334.2</v>
      </c>
      <c r="P10" s="33">
        <v>23231</v>
      </c>
      <c r="Q10" s="33">
        <v>0</v>
      </c>
      <c r="R10" s="33">
        <v>12392.2</v>
      </c>
      <c r="S10" s="33">
        <v>140.6</v>
      </c>
      <c r="T10" s="33">
        <v>75833.2</v>
      </c>
      <c r="U10" s="33">
        <v>340228.2</v>
      </c>
      <c r="V10" s="29">
        <v>6583.6</v>
      </c>
      <c r="W10" s="33">
        <v>41</v>
      </c>
      <c r="X10" s="29">
        <v>343868</v>
      </c>
      <c r="Y10" s="29">
        <v>343868</v>
      </c>
      <c r="Z10" s="29">
        <v>335839.2</v>
      </c>
      <c r="AA10" s="29">
        <v>335839.2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55</v>
      </c>
      <c r="C11" s="28"/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29">
        <v>0</v>
      </c>
      <c r="W11" s="33">
        <v>0</v>
      </c>
      <c r="X11" s="29">
        <v>0</v>
      </c>
      <c r="Y11" s="29">
        <v>0</v>
      </c>
      <c r="Z11" s="29">
        <v>0</v>
      </c>
      <c r="AA11" s="29">
        <v>0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55</v>
      </c>
      <c r="C12" s="28"/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29">
        <v>0</v>
      </c>
      <c r="W12" s="33">
        <v>0</v>
      </c>
      <c r="X12" s="29">
        <v>0</v>
      </c>
      <c r="Y12" s="29">
        <v>0</v>
      </c>
      <c r="Z12" s="29">
        <v>0</v>
      </c>
      <c r="AA12" s="29">
        <v>0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55</v>
      </c>
      <c r="C13" s="28"/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29">
        <v>0</v>
      </c>
      <c r="W13" s="33">
        <v>0</v>
      </c>
      <c r="X13" s="29">
        <v>0</v>
      </c>
      <c r="Y13" s="29">
        <v>0</v>
      </c>
      <c r="Z13" s="29">
        <v>0</v>
      </c>
      <c r="AA13" s="29">
        <v>0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55</v>
      </c>
      <c r="C14" s="28"/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29">
        <v>0</v>
      </c>
      <c r="W14" s="33">
        <v>0</v>
      </c>
      <c r="X14" s="29">
        <v>0</v>
      </c>
      <c r="Y14" s="29">
        <v>0</v>
      </c>
      <c r="Z14" s="29">
        <v>0</v>
      </c>
      <c r="AA14" s="29">
        <v>0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29">
        <v>0</v>
      </c>
      <c r="W15" s="33">
        <v>0</v>
      </c>
      <c r="X15" s="29">
        <v>0</v>
      </c>
      <c r="Y15" s="29">
        <v>0</v>
      </c>
      <c r="Z15" s="29">
        <v>0</v>
      </c>
      <c r="AA15" s="29"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29">
        <v>0</v>
      </c>
      <c r="W16" s="33">
        <v>0</v>
      </c>
      <c r="X16" s="29">
        <v>0</v>
      </c>
      <c r="Y16" s="29">
        <v>0</v>
      </c>
      <c r="Z16" s="29">
        <v>0</v>
      </c>
      <c r="AA16" s="29"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29">
        <v>0</v>
      </c>
      <c r="W17" s="33">
        <v>0</v>
      </c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29">
        <v>0</v>
      </c>
      <c r="W18" s="33">
        <v>0</v>
      </c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29">
        <v>0</v>
      </c>
      <c r="W19" s="33">
        <v>0</v>
      </c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29">
        <v>0</v>
      </c>
      <c r="W20" s="33">
        <v>0</v>
      </c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29">
        <v>0</v>
      </c>
      <c r="W21" s="33">
        <v>0</v>
      </c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v>0</v>
      </c>
      <c r="W22" s="33">
        <v>0</v>
      </c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v>0</v>
      </c>
      <c r="W23" s="33">
        <v>0</v>
      </c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v>0</v>
      </c>
      <c r="W24" s="33">
        <v>0</v>
      </c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v>0</v>
      </c>
      <c r="W25" s="33">
        <v>0</v>
      </c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v>0</v>
      </c>
      <c r="W26" s="33">
        <v>0</v>
      </c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v>0</v>
      </c>
      <c r="W27" s="33">
        <v>0</v>
      </c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v>0</v>
      </c>
      <c r="W28" s="33">
        <v>0</v>
      </c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v>0</v>
      </c>
      <c r="W29" s="33">
        <v>0</v>
      </c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v>0</v>
      </c>
      <c r="W30" s="33">
        <v>0</v>
      </c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v>4696</v>
      </c>
      <c r="E31" s="61">
        <v>4636</v>
      </c>
      <c r="F31" s="61">
        <v>71137.2</v>
      </c>
      <c r="G31" s="61">
        <v>5184</v>
      </c>
      <c r="H31" s="61">
        <v>16407</v>
      </c>
      <c r="I31" s="61">
        <v>33268</v>
      </c>
      <c r="J31" s="61">
        <v>100</v>
      </c>
      <c r="K31" s="61">
        <v>32168</v>
      </c>
      <c r="L31" s="61">
        <v>1000</v>
      </c>
      <c r="M31" s="61">
        <v>19334.2</v>
      </c>
      <c r="N31" s="61">
        <v>0</v>
      </c>
      <c r="O31" s="61">
        <v>19334.2</v>
      </c>
      <c r="P31" s="61">
        <v>23231</v>
      </c>
      <c r="Q31" s="61">
        <v>0</v>
      </c>
      <c r="R31" s="61">
        <v>12392.2</v>
      </c>
      <c r="S31" s="61">
        <v>140.6</v>
      </c>
      <c r="T31" s="61">
        <v>75833.2</v>
      </c>
      <c r="U31" s="46">
        <v>340228.2</v>
      </c>
      <c r="V31" s="47">
        <v>6583.6</v>
      </c>
      <c r="W31" s="61">
        <v>41</v>
      </c>
      <c r="X31" s="47">
        <v>343868</v>
      </c>
      <c r="Y31" s="47">
        <v>343868</v>
      </c>
      <c r="Z31" s="47">
        <v>335839.2</v>
      </c>
      <c r="AA31" s="48">
        <v>335839.2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8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9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AA6:AA8"/>
    <mergeCell ref="G7:G8"/>
    <mergeCell ref="H7:H8"/>
    <mergeCell ref="J7:J8"/>
    <mergeCell ref="K7:K8"/>
    <mergeCell ref="L7:L8"/>
    <mergeCell ref="N7:N8"/>
    <mergeCell ref="O7:O8"/>
    <mergeCell ref="Q7:Q8"/>
    <mergeCell ref="R7:R8"/>
    <mergeCell ref="S7:S8"/>
    <mergeCell ref="V6:V8"/>
    <mergeCell ref="W6:W8"/>
    <mergeCell ref="X6:X8"/>
    <mergeCell ref="Y6:Y8"/>
    <mergeCell ref="Z6:Z8"/>
    <mergeCell ref="N6:O6"/>
    <mergeCell ref="P6:P8"/>
    <mergeCell ref="Q6:S6"/>
    <mergeCell ref="T6:T8"/>
    <mergeCell ref="U6:U8"/>
    <mergeCell ref="F6:F8"/>
    <mergeCell ref="G6:H6"/>
    <mergeCell ref="I6:I8"/>
    <mergeCell ref="J6:L6"/>
    <mergeCell ref="M6:M8"/>
    <mergeCell ref="A6:A7"/>
    <mergeCell ref="B6:B7"/>
    <mergeCell ref="C6:C8"/>
    <mergeCell ref="D6:D8"/>
    <mergeCell ref="E6:E8"/>
    <mergeCell ref="A2:Y2"/>
    <mergeCell ref="A3:Y3"/>
    <mergeCell ref="A4:Y4"/>
    <mergeCell ref="T1:Y1"/>
  </mergeCells>
  <pageMargins left="0.7" right="0.7" top="0.75" bottom="0.75" header="0.3" footer="0.3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A3" workbookViewId="0">
      <selection activeCell="AB10" sqref="AB10:AD27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8.44140625" style="4" customWidth="1"/>
    <col min="29" max="29" width="18.5546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s="64" customFormat="1" ht="45" customHeight="1" x14ac:dyDescent="0.4">
      <c r="T1" s="154"/>
      <c r="U1" s="154"/>
      <c r="V1" s="154"/>
      <c r="W1" s="154"/>
      <c r="X1" s="154"/>
      <c r="Y1" s="154"/>
      <c r="Z1" s="110"/>
      <c r="AA1" s="110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92" customFormat="1" ht="26.25" customHeight="1" x14ac:dyDescent="0.45">
      <c r="A4" s="153" t="s">
        <v>140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53"/>
      <c r="X4" s="153"/>
      <c r="Y4" s="153"/>
      <c r="Z4" s="62"/>
      <c r="AA4" s="63" t="s">
        <v>163</v>
      </c>
      <c r="AB4" s="91"/>
    </row>
    <row r="5" spans="1:33" s="64" customFormat="1" ht="18" thickBot="1" x14ac:dyDescent="0.45">
      <c r="B5" s="65" t="s">
        <v>18</v>
      </c>
      <c r="C5" s="66"/>
      <c r="D5" s="64" t="s">
        <v>227</v>
      </c>
      <c r="F5" s="64" t="s">
        <v>228</v>
      </c>
      <c r="U5" s="67"/>
      <c r="AA5" s="68" t="s">
        <v>19</v>
      </c>
      <c r="AB5" s="93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69" t="s">
        <v>48</v>
      </c>
      <c r="B10" s="70" t="s">
        <v>229</v>
      </c>
      <c r="C10" s="71">
        <v>80</v>
      </c>
      <c r="D10" s="72">
        <v>2330614</v>
      </c>
      <c r="E10" s="72">
        <v>1236231</v>
      </c>
      <c r="F10" s="72">
        <v>382258</v>
      </c>
      <c r="G10" s="72">
        <v>303</v>
      </c>
      <c r="H10" s="72">
        <v>28902</v>
      </c>
      <c r="I10" s="72">
        <v>2061108</v>
      </c>
      <c r="J10" s="72">
        <v>89515</v>
      </c>
      <c r="K10" s="72">
        <v>-46263</v>
      </c>
      <c r="L10" s="72">
        <v>0</v>
      </c>
      <c r="M10" s="72">
        <v>420078</v>
      </c>
      <c r="N10" s="72">
        <v>118000</v>
      </c>
      <c r="O10" s="72">
        <v>302078</v>
      </c>
      <c r="P10" s="72">
        <v>231686</v>
      </c>
      <c r="Q10" s="72">
        <v>7822</v>
      </c>
      <c r="R10" s="72">
        <v>28129</v>
      </c>
      <c r="S10" s="72">
        <v>151</v>
      </c>
      <c r="T10" s="72">
        <v>2712872</v>
      </c>
      <c r="U10" s="72">
        <v>422254</v>
      </c>
      <c r="V10" s="29">
        <v>-153538</v>
      </c>
      <c r="W10" s="72">
        <v>149</v>
      </c>
      <c r="X10" s="29">
        <v>546569</v>
      </c>
      <c r="Y10" s="29">
        <v>422254</v>
      </c>
      <c r="Z10" s="29">
        <v>699682</v>
      </c>
      <c r="AA10" s="29">
        <v>539798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69" t="s">
        <v>49</v>
      </c>
      <c r="B11" s="70" t="s">
        <v>230</v>
      </c>
      <c r="C11" s="71">
        <v>99.02</v>
      </c>
      <c r="D11" s="72">
        <v>1528508</v>
      </c>
      <c r="E11" s="72">
        <v>1528055</v>
      </c>
      <c r="F11" s="72">
        <v>271918</v>
      </c>
      <c r="G11" s="72">
        <v>3010</v>
      </c>
      <c r="H11" s="72">
        <v>50359</v>
      </c>
      <c r="I11" s="72">
        <v>1078669</v>
      </c>
      <c r="J11" s="72">
        <v>717066</v>
      </c>
      <c r="K11" s="72">
        <v>-94488</v>
      </c>
      <c r="L11" s="72">
        <v>62334</v>
      </c>
      <c r="M11" s="72">
        <v>616774</v>
      </c>
      <c r="N11" s="72">
        <v>0</v>
      </c>
      <c r="O11" s="72">
        <v>616774</v>
      </c>
      <c r="P11" s="72">
        <v>104983</v>
      </c>
      <c r="Q11" s="72">
        <v>2676</v>
      </c>
      <c r="R11" s="72">
        <v>10534</v>
      </c>
      <c r="S11" s="72">
        <v>3447</v>
      </c>
      <c r="T11" s="72">
        <v>1800426</v>
      </c>
      <c r="U11" s="72">
        <v>227603</v>
      </c>
      <c r="V11" s="29">
        <v>2670</v>
      </c>
      <c r="W11" s="72">
        <v>119</v>
      </c>
      <c r="X11" s="29">
        <v>270097</v>
      </c>
      <c r="Y11" s="29">
        <v>227603</v>
      </c>
      <c r="Z11" s="29">
        <v>267427</v>
      </c>
      <c r="AA11" s="29">
        <v>256004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69" t="s">
        <v>50</v>
      </c>
      <c r="B12" s="70" t="s">
        <v>150</v>
      </c>
      <c r="C12" s="316">
        <v>1</v>
      </c>
      <c r="D12" s="72">
        <v>27291</v>
      </c>
      <c r="E12" s="72">
        <v>24291</v>
      </c>
      <c r="F12" s="72">
        <v>25867</v>
      </c>
      <c r="G12" s="72">
        <v>8601</v>
      </c>
      <c r="H12" s="72">
        <v>14862</v>
      </c>
      <c r="I12" s="72">
        <v>47900</v>
      </c>
      <c r="J12" s="72">
        <v>20170</v>
      </c>
      <c r="K12" s="72">
        <v>10777</v>
      </c>
      <c r="L12" s="72">
        <v>1948</v>
      </c>
      <c r="M12" s="72">
        <v>0</v>
      </c>
      <c r="N12" s="72">
        <v>0</v>
      </c>
      <c r="O12" s="72">
        <v>0</v>
      </c>
      <c r="P12" s="72">
        <v>5258</v>
      </c>
      <c r="Q12" s="72">
        <v>644</v>
      </c>
      <c r="R12" s="72">
        <v>1025</v>
      </c>
      <c r="S12" s="72">
        <v>3535</v>
      </c>
      <c r="T12" s="72">
        <v>53158</v>
      </c>
      <c r="U12" s="72">
        <v>141795</v>
      </c>
      <c r="V12" s="29">
        <v>10777</v>
      </c>
      <c r="W12" s="72">
        <v>29</v>
      </c>
      <c r="X12" s="29">
        <v>141795</v>
      </c>
      <c r="Y12" s="29">
        <v>141795</v>
      </c>
      <c r="Z12" s="29">
        <v>131018</v>
      </c>
      <c r="AA12" s="29">
        <v>0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69" t="s">
        <v>51</v>
      </c>
      <c r="B13" s="70" t="s">
        <v>231</v>
      </c>
      <c r="C13" s="71" t="s">
        <v>232</v>
      </c>
      <c r="D13" s="72">
        <v>16170111</v>
      </c>
      <c r="E13" s="72">
        <v>14514472</v>
      </c>
      <c r="F13" s="72">
        <v>7018713</v>
      </c>
      <c r="G13" s="72">
        <v>2281363</v>
      </c>
      <c r="H13" s="72">
        <v>3004937</v>
      </c>
      <c r="I13" s="72">
        <v>12443104</v>
      </c>
      <c r="J13" s="317">
        <v>520993</v>
      </c>
      <c r="K13" s="72">
        <v>3004046</v>
      </c>
      <c r="L13" s="72">
        <v>78149</v>
      </c>
      <c r="M13" s="72">
        <v>4370211</v>
      </c>
      <c r="N13" s="72">
        <v>0</v>
      </c>
      <c r="O13" s="72">
        <v>0</v>
      </c>
      <c r="P13" s="72">
        <v>6375509</v>
      </c>
      <c r="Q13" s="72">
        <v>2127679</v>
      </c>
      <c r="R13" s="72">
        <v>260375</v>
      </c>
      <c r="S13" s="72">
        <v>59591</v>
      </c>
      <c r="T13" s="72">
        <v>23188824</v>
      </c>
      <c r="U13" s="72">
        <v>8977007</v>
      </c>
      <c r="V13" s="29">
        <v>-1027141</v>
      </c>
      <c r="W13" s="72">
        <v>4350</v>
      </c>
      <c r="X13" s="29">
        <v>10201086</v>
      </c>
      <c r="Y13" s="29">
        <v>8977007</v>
      </c>
      <c r="Z13" s="29">
        <v>11385907</v>
      </c>
      <c r="AA13" s="29">
        <v>8241808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69" t="s">
        <v>52</v>
      </c>
      <c r="B14" s="70" t="s">
        <v>149</v>
      </c>
      <c r="C14" s="71">
        <v>100</v>
      </c>
      <c r="D14" s="72">
        <v>7228793</v>
      </c>
      <c r="E14" s="72">
        <v>6823734</v>
      </c>
      <c r="F14" s="72">
        <v>2407714</v>
      </c>
      <c r="G14" s="72">
        <v>509936</v>
      </c>
      <c r="H14" s="72">
        <v>183472</v>
      </c>
      <c r="I14" s="72">
        <v>8798011</v>
      </c>
      <c r="J14" s="72">
        <v>6921485</v>
      </c>
      <c r="K14" s="72">
        <v>838303</v>
      </c>
      <c r="L14" s="72">
        <v>1038223</v>
      </c>
      <c r="M14" s="72">
        <v>795584</v>
      </c>
      <c r="N14" s="72"/>
      <c r="O14" s="72">
        <v>401515</v>
      </c>
      <c r="P14" s="72">
        <v>42912</v>
      </c>
      <c r="Q14" s="72">
        <v>22582</v>
      </c>
      <c r="R14" s="72">
        <v>5235</v>
      </c>
      <c r="S14" s="72">
        <v>136</v>
      </c>
      <c r="T14" s="72">
        <v>9636507</v>
      </c>
      <c r="U14" s="72">
        <v>1245653</v>
      </c>
      <c r="V14" s="29">
        <v>184196</v>
      </c>
      <c r="W14" s="72">
        <v>339</v>
      </c>
      <c r="X14" s="29">
        <v>1429534</v>
      </c>
      <c r="Y14" s="29">
        <v>1245653</v>
      </c>
      <c r="Z14" s="29">
        <v>1213195</v>
      </c>
      <c r="AA14" s="29">
        <v>1192535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69" t="s">
        <v>53</v>
      </c>
      <c r="B15" s="81" t="s">
        <v>164</v>
      </c>
      <c r="C15" s="316">
        <v>1</v>
      </c>
      <c r="D15" s="72">
        <v>486173</v>
      </c>
      <c r="E15" s="72">
        <v>481759</v>
      </c>
      <c r="F15" s="72">
        <v>296434</v>
      </c>
      <c r="G15" s="72">
        <v>510</v>
      </c>
      <c r="H15" s="72">
        <v>9134</v>
      </c>
      <c r="I15" s="72">
        <v>229022</v>
      </c>
      <c r="J15" s="72">
        <v>50000</v>
      </c>
      <c r="K15" s="72">
        <v>-60512</v>
      </c>
      <c r="L15" s="72">
        <v>7500</v>
      </c>
      <c r="M15" s="72">
        <v>422915</v>
      </c>
      <c r="N15" s="72">
        <v>34545</v>
      </c>
      <c r="O15" s="72">
        <v>388370</v>
      </c>
      <c r="P15" s="72">
        <v>130670</v>
      </c>
      <c r="Q15" s="72">
        <v>6709</v>
      </c>
      <c r="R15" s="72">
        <v>17624</v>
      </c>
      <c r="S15" s="72">
        <v>14267</v>
      </c>
      <c r="T15" s="72">
        <v>782607</v>
      </c>
      <c r="U15" s="72">
        <v>209295</v>
      </c>
      <c r="V15" s="29">
        <v>-37215</v>
      </c>
      <c r="W15" s="72">
        <v>62</v>
      </c>
      <c r="X15" s="29">
        <v>238876</v>
      </c>
      <c r="Y15" s="29">
        <v>209295</v>
      </c>
      <c r="Z15" s="29">
        <v>273439</v>
      </c>
      <c r="AA15" s="29">
        <v>173976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69" t="s">
        <v>54</v>
      </c>
      <c r="B16" s="70" t="s">
        <v>233</v>
      </c>
      <c r="C16" s="71">
        <v>100</v>
      </c>
      <c r="D16" s="72">
        <v>994799</v>
      </c>
      <c r="E16" s="72">
        <v>887939</v>
      </c>
      <c r="F16" s="72">
        <v>480804</v>
      </c>
      <c r="G16" s="72">
        <v>40876</v>
      </c>
      <c r="H16" s="72">
        <v>392787</v>
      </c>
      <c r="I16" s="72">
        <v>1257050</v>
      </c>
      <c r="J16" s="72">
        <v>176562</v>
      </c>
      <c r="K16" s="72">
        <v>159698</v>
      </c>
      <c r="L16" s="72">
        <v>26484</v>
      </c>
      <c r="M16" s="72">
        <v>194529</v>
      </c>
      <c r="N16" s="72">
        <v>69926</v>
      </c>
      <c r="O16" s="72">
        <v>119024</v>
      </c>
      <c r="P16" s="72">
        <v>24024</v>
      </c>
      <c r="Q16" s="72">
        <v>4468</v>
      </c>
      <c r="R16" s="72">
        <v>20928</v>
      </c>
      <c r="S16" s="72">
        <v>6226</v>
      </c>
      <c r="T16" s="72">
        <v>1475603</v>
      </c>
      <c r="U16" s="72">
        <v>122378</v>
      </c>
      <c r="V16" s="29">
        <v>50552</v>
      </c>
      <c r="W16" s="72">
        <v>52</v>
      </c>
      <c r="X16" s="29">
        <v>300996</v>
      </c>
      <c r="Y16" s="29">
        <v>253739</v>
      </c>
      <c r="Z16" s="29">
        <v>236763</v>
      </c>
      <c r="AA16" s="29">
        <v>205453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69" t="s">
        <v>56</v>
      </c>
      <c r="B17" s="70" t="s">
        <v>165</v>
      </c>
      <c r="C17" s="71">
        <v>100</v>
      </c>
      <c r="D17" s="72">
        <v>678170.5</v>
      </c>
      <c r="E17" s="72">
        <v>304116.7</v>
      </c>
      <c r="F17" s="72">
        <v>211617.9</v>
      </c>
      <c r="G17" s="72">
        <v>3066.7</v>
      </c>
      <c r="H17" s="72">
        <v>14706.1</v>
      </c>
      <c r="I17" s="72">
        <v>835528.9</v>
      </c>
      <c r="J17" s="72">
        <v>263429</v>
      </c>
      <c r="K17" s="72">
        <v>-4418.7</v>
      </c>
      <c r="L17" s="72">
        <v>234539.5</v>
      </c>
      <c r="M17" s="72">
        <v>0</v>
      </c>
      <c r="N17" s="72">
        <v>0</v>
      </c>
      <c r="O17" s="72">
        <v>0</v>
      </c>
      <c r="P17" s="72">
        <v>54259.499999999993</v>
      </c>
      <c r="Q17" s="72">
        <v>3434.1</v>
      </c>
      <c r="R17" s="72">
        <v>1712.5</v>
      </c>
      <c r="S17" s="72">
        <v>639.20000000000005</v>
      </c>
      <c r="T17" s="72">
        <v>889788.4</v>
      </c>
      <c r="U17" s="72">
        <v>17325.8</v>
      </c>
      <c r="V17" s="29">
        <v>-19707.099999999988</v>
      </c>
      <c r="W17" s="72">
        <v>18</v>
      </c>
      <c r="X17" s="29">
        <v>19376.100000000002</v>
      </c>
      <c r="Y17" s="29">
        <v>19376.100000000002</v>
      </c>
      <c r="Z17" s="29">
        <v>39083.19999999999</v>
      </c>
      <c r="AA17" s="29">
        <v>16939.199999999997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69" t="s">
        <v>57</v>
      </c>
      <c r="B18" s="70" t="s">
        <v>234</v>
      </c>
      <c r="C18" s="71">
        <v>51</v>
      </c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29"/>
      <c r="W18" s="94"/>
      <c r="X18" s="29"/>
      <c r="Y18" s="29"/>
      <c r="Z18" s="29"/>
      <c r="AA18" s="29"/>
      <c r="AB18" s="30"/>
      <c r="AC18" s="31"/>
      <c r="AD18" s="31"/>
      <c r="AE18" s="31"/>
      <c r="AF18" s="31"/>
    </row>
    <row r="19" spans="1:33" ht="57" customHeight="1" x14ac:dyDescent="0.4">
      <c r="A19" s="69" t="s">
        <v>58</v>
      </c>
      <c r="B19" s="70" t="s">
        <v>55</v>
      </c>
      <c r="C19" s="71"/>
      <c r="D19" s="72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29"/>
      <c r="W19" s="94"/>
      <c r="X19" s="29"/>
      <c r="Y19" s="29"/>
      <c r="Z19" s="29"/>
      <c r="AA19" s="29"/>
      <c r="AB19" s="30"/>
      <c r="AC19" s="31"/>
      <c r="AD19" s="31"/>
      <c r="AE19" s="31"/>
      <c r="AF19" s="31"/>
    </row>
    <row r="20" spans="1:33" ht="57" customHeight="1" x14ac:dyDescent="0.4">
      <c r="A20" s="73" t="s">
        <v>59</v>
      </c>
      <c r="B20" s="70" t="s">
        <v>55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72"/>
      <c r="V20" s="29"/>
      <c r="W20" s="94"/>
      <c r="X20" s="29"/>
      <c r="Y20" s="29"/>
      <c r="Z20" s="29"/>
      <c r="AA20" s="29"/>
      <c r="AB20" s="30"/>
      <c r="AC20" s="31"/>
      <c r="AD20" s="31"/>
      <c r="AE20" s="31"/>
      <c r="AF20" s="31"/>
    </row>
    <row r="21" spans="1:33" ht="57" customHeight="1" x14ac:dyDescent="0.4">
      <c r="A21" s="73" t="s">
        <v>60</v>
      </c>
      <c r="B21" s="70" t="s">
        <v>55</v>
      </c>
      <c r="C21" s="94"/>
      <c r="D21" s="94"/>
      <c r="E21" s="94"/>
      <c r="F21" s="94"/>
      <c r="G21" s="94"/>
      <c r="H21" s="94"/>
      <c r="I21" s="94"/>
      <c r="J21" s="94"/>
      <c r="K21" s="94"/>
      <c r="L21" s="94"/>
      <c r="M21" s="94"/>
      <c r="N21" s="94"/>
      <c r="O21" s="94"/>
      <c r="P21" s="94"/>
      <c r="Q21" s="94"/>
      <c r="R21" s="94"/>
      <c r="S21" s="94"/>
      <c r="T21" s="94"/>
      <c r="U21" s="72"/>
      <c r="V21" s="29"/>
      <c r="W21" s="94"/>
      <c r="X21" s="29"/>
      <c r="Y21" s="29"/>
      <c r="Z21" s="29"/>
      <c r="AA21" s="29"/>
      <c r="AB21" s="30"/>
      <c r="AC21" s="31"/>
      <c r="AD21" s="31"/>
      <c r="AE21" s="31"/>
      <c r="AF21" s="31"/>
    </row>
    <row r="22" spans="1:33" ht="57" customHeight="1" x14ac:dyDescent="0.4">
      <c r="A22" s="73" t="s">
        <v>61</v>
      </c>
      <c r="B22" s="70" t="s">
        <v>55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72"/>
      <c r="V22" s="29"/>
      <c r="W22" s="94"/>
      <c r="X22" s="29"/>
      <c r="Y22" s="29"/>
      <c r="Z22" s="29"/>
      <c r="AA22" s="29"/>
      <c r="AB22" s="30"/>
      <c r="AC22" s="31"/>
      <c r="AD22" s="31"/>
      <c r="AE22" s="31"/>
      <c r="AF22" s="31"/>
    </row>
    <row r="23" spans="1:33" ht="57" customHeight="1" x14ac:dyDescent="0.4">
      <c r="A23" s="73" t="s">
        <v>62</v>
      </c>
      <c r="B23" s="70" t="s">
        <v>55</v>
      </c>
      <c r="C23" s="94"/>
      <c r="D23" s="94"/>
      <c r="E23" s="94"/>
      <c r="F23" s="94"/>
      <c r="G23" s="94"/>
      <c r="H23" s="94"/>
      <c r="I23" s="94"/>
      <c r="J23" s="94"/>
      <c r="K23" s="94"/>
      <c r="L23" s="94"/>
      <c r="M23" s="94"/>
      <c r="N23" s="94"/>
      <c r="O23" s="94"/>
      <c r="P23" s="94"/>
      <c r="Q23" s="94"/>
      <c r="R23" s="94"/>
      <c r="S23" s="94"/>
      <c r="T23" s="94"/>
      <c r="U23" s="72"/>
      <c r="V23" s="29"/>
      <c r="W23" s="94"/>
      <c r="X23" s="29"/>
      <c r="Y23" s="29"/>
      <c r="Z23" s="29"/>
      <c r="AA23" s="29"/>
      <c r="AB23" s="30"/>
      <c r="AC23" s="31"/>
      <c r="AD23" s="31"/>
      <c r="AE23" s="31"/>
      <c r="AF23" s="31"/>
    </row>
    <row r="24" spans="1:33" ht="57" customHeight="1" x14ac:dyDescent="0.4">
      <c r="A24" s="73" t="s">
        <v>63</v>
      </c>
      <c r="B24" s="74" t="s">
        <v>55</v>
      </c>
      <c r="C24" s="94"/>
      <c r="D24" s="94"/>
      <c r="E24" s="94"/>
      <c r="F24" s="94"/>
      <c r="G24" s="94"/>
      <c r="H24" s="94"/>
      <c r="I24" s="94"/>
      <c r="J24" s="94"/>
      <c r="K24" s="94"/>
      <c r="L24" s="94"/>
      <c r="M24" s="94"/>
      <c r="N24" s="94"/>
      <c r="O24" s="94"/>
      <c r="P24" s="94"/>
      <c r="Q24" s="94"/>
      <c r="R24" s="94"/>
      <c r="S24" s="94"/>
      <c r="T24" s="94"/>
      <c r="U24" s="72"/>
      <c r="V24" s="29"/>
      <c r="W24" s="94"/>
      <c r="X24" s="29"/>
      <c r="Y24" s="29"/>
      <c r="Z24" s="29"/>
      <c r="AA24" s="29"/>
      <c r="AB24" s="30"/>
      <c r="AC24" s="31"/>
      <c r="AD24" s="31"/>
      <c r="AE24" s="31"/>
      <c r="AF24" s="31"/>
    </row>
    <row r="25" spans="1:33" ht="57" customHeight="1" x14ac:dyDescent="0.4">
      <c r="A25" s="73" t="s">
        <v>64</v>
      </c>
      <c r="B25" s="74" t="s">
        <v>55</v>
      </c>
      <c r="C25" s="94"/>
      <c r="D25" s="94"/>
      <c r="E25" s="94"/>
      <c r="F25" s="94"/>
      <c r="G25" s="94"/>
      <c r="H25" s="94"/>
      <c r="I25" s="94"/>
      <c r="J25" s="94"/>
      <c r="K25" s="94"/>
      <c r="L25" s="94"/>
      <c r="M25" s="94"/>
      <c r="N25" s="94"/>
      <c r="O25" s="94"/>
      <c r="P25" s="94"/>
      <c r="Q25" s="94"/>
      <c r="R25" s="94"/>
      <c r="S25" s="94"/>
      <c r="T25" s="94"/>
      <c r="U25" s="72"/>
      <c r="V25" s="29"/>
      <c r="W25" s="94"/>
      <c r="X25" s="29"/>
      <c r="Y25" s="29"/>
      <c r="Z25" s="29"/>
      <c r="AA25" s="29"/>
      <c r="AB25" s="30"/>
      <c r="AC25" s="31"/>
      <c r="AD25" s="31"/>
      <c r="AE25" s="31"/>
      <c r="AF25" s="31"/>
    </row>
    <row r="26" spans="1:33" ht="57" customHeight="1" x14ac:dyDescent="0.4">
      <c r="A26" s="73" t="s">
        <v>65</v>
      </c>
      <c r="B26" s="74" t="s">
        <v>55</v>
      </c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4"/>
      <c r="R26" s="94"/>
      <c r="S26" s="94"/>
      <c r="T26" s="94"/>
      <c r="U26" s="72"/>
      <c r="V26" s="29"/>
      <c r="W26" s="94"/>
      <c r="X26" s="29"/>
      <c r="Y26" s="29"/>
      <c r="Z26" s="29"/>
      <c r="AA26" s="29"/>
      <c r="AB26" s="30"/>
      <c r="AC26" s="31"/>
      <c r="AD26" s="31"/>
      <c r="AE26" s="31"/>
      <c r="AF26" s="31"/>
    </row>
    <row r="27" spans="1:33" ht="57" customHeight="1" x14ac:dyDescent="0.4">
      <c r="A27" s="73" t="s">
        <v>66</v>
      </c>
      <c r="B27" s="74" t="s">
        <v>55</v>
      </c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4"/>
      <c r="R27" s="94"/>
      <c r="S27" s="94"/>
      <c r="T27" s="94"/>
      <c r="U27" s="72"/>
      <c r="V27" s="29"/>
      <c r="W27" s="94"/>
      <c r="X27" s="29">
        <v>0</v>
      </c>
      <c r="Y27" s="29">
        <v>0</v>
      </c>
      <c r="Z27" s="29"/>
      <c r="AA27" s="29"/>
      <c r="AB27" s="30"/>
      <c r="AC27" s="31"/>
      <c r="AD27" s="31"/>
      <c r="AE27" s="31"/>
      <c r="AF27" s="31"/>
    </row>
    <row r="28" spans="1:33" ht="57" customHeight="1" x14ac:dyDescent="0.4">
      <c r="A28" s="73" t="s">
        <v>67</v>
      </c>
      <c r="B28" s="74" t="s">
        <v>55</v>
      </c>
      <c r="C28" s="94"/>
      <c r="D28" s="94"/>
      <c r="E28" s="94"/>
      <c r="F28" s="94"/>
      <c r="G28" s="94"/>
      <c r="H28" s="94"/>
      <c r="I28" s="94"/>
      <c r="J28" s="94"/>
      <c r="K28" s="94"/>
      <c r="L28" s="94"/>
      <c r="M28" s="94"/>
      <c r="N28" s="94"/>
      <c r="O28" s="94"/>
      <c r="P28" s="94"/>
      <c r="Q28" s="94"/>
      <c r="R28" s="94"/>
      <c r="S28" s="94"/>
      <c r="T28" s="94"/>
      <c r="U28" s="72"/>
      <c r="V28" s="29"/>
      <c r="W28" s="94"/>
      <c r="X28" s="29"/>
      <c r="Y28" s="29"/>
      <c r="Z28" s="29"/>
      <c r="AA28" s="29"/>
      <c r="AB28" s="30"/>
      <c r="AC28" s="31"/>
      <c r="AD28" s="31"/>
      <c r="AE28" s="31"/>
      <c r="AF28" s="31"/>
    </row>
    <row r="29" spans="1:33" ht="57" customHeight="1" x14ac:dyDescent="0.4">
      <c r="A29" s="73" t="s">
        <v>68</v>
      </c>
      <c r="B29" s="74" t="s">
        <v>55</v>
      </c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94"/>
      <c r="Q29" s="94"/>
      <c r="R29" s="94"/>
      <c r="S29" s="94"/>
      <c r="T29" s="94"/>
      <c r="U29" s="72"/>
      <c r="V29" s="29"/>
      <c r="W29" s="94"/>
      <c r="X29" s="29"/>
      <c r="Y29" s="29"/>
      <c r="Z29" s="29"/>
      <c r="AA29" s="29"/>
      <c r="AB29" s="30"/>
      <c r="AC29" s="31"/>
      <c r="AD29" s="31"/>
      <c r="AE29" s="31"/>
      <c r="AF29" s="31"/>
    </row>
    <row r="30" spans="1:33" ht="57" customHeight="1" thickBot="1" x14ac:dyDescent="0.45">
      <c r="A30" s="75" t="s">
        <v>69</v>
      </c>
      <c r="B30" s="76" t="s">
        <v>55</v>
      </c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P30" s="77"/>
      <c r="Q30" s="77"/>
      <c r="R30" s="77"/>
      <c r="S30" s="77"/>
      <c r="T30" s="77"/>
      <c r="U30" s="78"/>
      <c r="V30" s="29"/>
      <c r="W30" s="77"/>
      <c r="X30" s="29"/>
      <c r="Y30" s="29"/>
      <c r="Z30" s="41"/>
      <c r="AA30" s="41"/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95"/>
      <c r="B31" s="96" t="s">
        <v>70</v>
      </c>
      <c r="C31" s="97"/>
      <c r="D31" s="104">
        <f t="shared" ref="D31:AA31" si="0">SUM(D10:D30)</f>
        <v>29444459.5</v>
      </c>
      <c r="E31" s="104">
        <f t="shared" si="0"/>
        <v>25800597.699999999</v>
      </c>
      <c r="F31" s="104">
        <f t="shared" si="0"/>
        <v>11095325.9</v>
      </c>
      <c r="G31" s="104">
        <f t="shared" si="0"/>
        <v>2847665.7</v>
      </c>
      <c r="H31" s="104">
        <f t="shared" si="0"/>
        <v>3699159.1</v>
      </c>
      <c r="I31" s="104">
        <f t="shared" si="0"/>
        <v>26750392.899999999</v>
      </c>
      <c r="J31" s="104">
        <f t="shared" si="0"/>
        <v>8759220</v>
      </c>
      <c r="K31" s="104">
        <f t="shared" si="0"/>
        <v>3807142.3</v>
      </c>
      <c r="L31" s="104">
        <f t="shared" si="0"/>
        <v>1449177.5</v>
      </c>
      <c r="M31" s="104">
        <f t="shared" si="0"/>
        <v>6820091</v>
      </c>
      <c r="N31" s="104">
        <f t="shared" si="0"/>
        <v>222471</v>
      </c>
      <c r="O31" s="104">
        <f t="shared" si="0"/>
        <v>1827761</v>
      </c>
      <c r="P31" s="104">
        <f t="shared" si="0"/>
        <v>6969301.5</v>
      </c>
      <c r="Q31" s="104">
        <f t="shared" si="0"/>
        <v>2176014.1</v>
      </c>
      <c r="R31" s="104">
        <f t="shared" si="0"/>
        <v>345562.5</v>
      </c>
      <c r="S31" s="104">
        <f t="shared" si="0"/>
        <v>87992.2</v>
      </c>
      <c r="T31" s="104">
        <f t="shared" si="0"/>
        <v>40539785.399999999</v>
      </c>
      <c r="U31" s="98">
        <f t="shared" si="0"/>
        <v>11363310.800000001</v>
      </c>
      <c r="V31" s="47">
        <v>-989406.1</v>
      </c>
      <c r="W31" s="104">
        <f t="shared" si="0"/>
        <v>5118</v>
      </c>
      <c r="X31" s="47">
        <v>13148329.1</v>
      </c>
      <c r="Y31" s="47">
        <v>11496722.1</v>
      </c>
      <c r="Z31" s="47">
        <v>14246514.199999999</v>
      </c>
      <c r="AA31" s="48">
        <v>10626513.199999999</v>
      </c>
    </row>
    <row r="32" spans="1:33" s="52" customFormat="1" ht="13.2" x14ac:dyDescent="0.3">
      <c r="A32" s="318"/>
      <c r="B32" s="318"/>
      <c r="C32" s="318"/>
      <c r="D32" s="318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9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Y6:Y8"/>
    <mergeCell ref="Z6:Z8"/>
    <mergeCell ref="AA6:AA8"/>
    <mergeCell ref="G7:G8"/>
    <mergeCell ref="H7:H8"/>
    <mergeCell ref="J7:J8"/>
    <mergeCell ref="K7:K8"/>
    <mergeCell ref="L7:L8"/>
    <mergeCell ref="N7:N8"/>
    <mergeCell ref="O7:O8"/>
    <mergeCell ref="Q7:Q8"/>
    <mergeCell ref="R7:R8"/>
    <mergeCell ref="S7:S8"/>
    <mergeCell ref="T6:T8"/>
    <mergeCell ref="U6:U8"/>
    <mergeCell ref="V6:V8"/>
    <mergeCell ref="W6:W8"/>
    <mergeCell ref="X6:X8"/>
    <mergeCell ref="T1:Y1"/>
    <mergeCell ref="A2:Y2"/>
    <mergeCell ref="A3:Y3"/>
    <mergeCell ref="A4:Y4"/>
    <mergeCell ref="C6:C8"/>
    <mergeCell ref="D6:D8"/>
    <mergeCell ref="E6:E8"/>
    <mergeCell ref="F6:F8"/>
    <mergeCell ref="G6:H6"/>
    <mergeCell ref="I6:I8"/>
    <mergeCell ref="J6:L6"/>
    <mergeCell ref="M6:M8"/>
    <mergeCell ref="N6:O6"/>
    <mergeCell ref="P6:P8"/>
    <mergeCell ref="Q6:S6"/>
    <mergeCell ref="A6:A7"/>
    <mergeCell ref="B6:B7"/>
  </mergeCells>
  <pageMargins left="0.7" right="0.7" top="0.2" bottom="0.2" header="0.3" footer="0.2"/>
  <pageSetup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workbookViewId="0">
      <selection activeCell="AA4" sqref="AA4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3" width="16.77734375" style="4" customWidth="1"/>
    <col min="284" max="284" width="14.33203125" style="4" customWidth="1"/>
    <col min="285" max="285" width="13.21875" style="4" customWidth="1"/>
    <col min="286" max="286" width="12.77734375" style="4" customWidth="1"/>
    <col min="287" max="287" width="0" style="4" hidden="1" customWidth="1"/>
    <col min="288" max="288" width="11.77734375" style="4" customWidth="1"/>
    <col min="289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39" width="16.77734375" style="4" customWidth="1"/>
    <col min="540" max="540" width="14.33203125" style="4" customWidth="1"/>
    <col min="541" max="541" width="13.21875" style="4" customWidth="1"/>
    <col min="542" max="542" width="12.77734375" style="4" customWidth="1"/>
    <col min="543" max="543" width="0" style="4" hidden="1" customWidth="1"/>
    <col min="544" max="544" width="11.77734375" style="4" customWidth="1"/>
    <col min="545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5" width="16.77734375" style="4" customWidth="1"/>
    <col min="796" max="796" width="14.33203125" style="4" customWidth="1"/>
    <col min="797" max="797" width="13.21875" style="4" customWidth="1"/>
    <col min="798" max="798" width="12.77734375" style="4" customWidth="1"/>
    <col min="799" max="799" width="0" style="4" hidden="1" customWidth="1"/>
    <col min="800" max="800" width="11.77734375" style="4" customWidth="1"/>
    <col min="801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1" width="16.77734375" style="4" customWidth="1"/>
    <col min="1052" max="1052" width="14.33203125" style="4" customWidth="1"/>
    <col min="1053" max="1053" width="13.21875" style="4" customWidth="1"/>
    <col min="1054" max="1054" width="12.77734375" style="4" customWidth="1"/>
    <col min="1055" max="1055" width="0" style="4" hidden="1" customWidth="1"/>
    <col min="1056" max="1056" width="11.77734375" style="4" customWidth="1"/>
    <col min="1057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7" width="16.77734375" style="4" customWidth="1"/>
    <col min="1308" max="1308" width="14.33203125" style="4" customWidth="1"/>
    <col min="1309" max="1309" width="13.21875" style="4" customWidth="1"/>
    <col min="1310" max="1310" width="12.77734375" style="4" customWidth="1"/>
    <col min="1311" max="1311" width="0" style="4" hidden="1" customWidth="1"/>
    <col min="1312" max="1312" width="11.77734375" style="4" customWidth="1"/>
    <col min="1313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3" width="16.77734375" style="4" customWidth="1"/>
    <col min="1564" max="1564" width="14.33203125" style="4" customWidth="1"/>
    <col min="1565" max="1565" width="13.21875" style="4" customWidth="1"/>
    <col min="1566" max="1566" width="12.77734375" style="4" customWidth="1"/>
    <col min="1567" max="1567" width="0" style="4" hidden="1" customWidth="1"/>
    <col min="1568" max="1568" width="11.77734375" style="4" customWidth="1"/>
    <col min="1569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19" width="16.77734375" style="4" customWidth="1"/>
    <col min="1820" max="1820" width="14.33203125" style="4" customWidth="1"/>
    <col min="1821" max="1821" width="13.21875" style="4" customWidth="1"/>
    <col min="1822" max="1822" width="12.77734375" style="4" customWidth="1"/>
    <col min="1823" max="1823" width="0" style="4" hidden="1" customWidth="1"/>
    <col min="1824" max="1824" width="11.77734375" style="4" customWidth="1"/>
    <col min="1825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5" width="16.77734375" style="4" customWidth="1"/>
    <col min="2076" max="2076" width="14.33203125" style="4" customWidth="1"/>
    <col min="2077" max="2077" width="13.21875" style="4" customWidth="1"/>
    <col min="2078" max="2078" width="12.77734375" style="4" customWidth="1"/>
    <col min="2079" max="2079" width="0" style="4" hidden="1" customWidth="1"/>
    <col min="2080" max="2080" width="11.77734375" style="4" customWidth="1"/>
    <col min="2081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1" width="16.77734375" style="4" customWidth="1"/>
    <col min="2332" max="2332" width="14.33203125" style="4" customWidth="1"/>
    <col min="2333" max="2333" width="13.21875" style="4" customWidth="1"/>
    <col min="2334" max="2334" width="12.77734375" style="4" customWidth="1"/>
    <col min="2335" max="2335" width="0" style="4" hidden="1" customWidth="1"/>
    <col min="2336" max="2336" width="11.77734375" style="4" customWidth="1"/>
    <col min="2337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7" width="16.77734375" style="4" customWidth="1"/>
    <col min="2588" max="2588" width="14.33203125" style="4" customWidth="1"/>
    <col min="2589" max="2589" width="13.21875" style="4" customWidth="1"/>
    <col min="2590" max="2590" width="12.77734375" style="4" customWidth="1"/>
    <col min="2591" max="2591" width="0" style="4" hidden="1" customWidth="1"/>
    <col min="2592" max="2592" width="11.77734375" style="4" customWidth="1"/>
    <col min="2593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3" width="16.77734375" style="4" customWidth="1"/>
    <col min="2844" max="2844" width="14.33203125" style="4" customWidth="1"/>
    <col min="2845" max="2845" width="13.21875" style="4" customWidth="1"/>
    <col min="2846" max="2846" width="12.77734375" style="4" customWidth="1"/>
    <col min="2847" max="2847" width="0" style="4" hidden="1" customWidth="1"/>
    <col min="2848" max="2848" width="11.77734375" style="4" customWidth="1"/>
    <col min="2849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099" width="16.77734375" style="4" customWidth="1"/>
    <col min="3100" max="3100" width="14.33203125" style="4" customWidth="1"/>
    <col min="3101" max="3101" width="13.21875" style="4" customWidth="1"/>
    <col min="3102" max="3102" width="12.77734375" style="4" customWidth="1"/>
    <col min="3103" max="3103" width="0" style="4" hidden="1" customWidth="1"/>
    <col min="3104" max="3104" width="11.77734375" style="4" customWidth="1"/>
    <col min="3105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5" width="16.77734375" style="4" customWidth="1"/>
    <col min="3356" max="3356" width="14.33203125" style="4" customWidth="1"/>
    <col min="3357" max="3357" width="13.21875" style="4" customWidth="1"/>
    <col min="3358" max="3358" width="12.77734375" style="4" customWidth="1"/>
    <col min="3359" max="3359" width="0" style="4" hidden="1" customWidth="1"/>
    <col min="3360" max="3360" width="11.77734375" style="4" customWidth="1"/>
    <col min="3361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1" width="16.77734375" style="4" customWidth="1"/>
    <col min="3612" max="3612" width="14.33203125" style="4" customWidth="1"/>
    <col min="3613" max="3613" width="13.21875" style="4" customWidth="1"/>
    <col min="3614" max="3614" width="12.77734375" style="4" customWidth="1"/>
    <col min="3615" max="3615" width="0" style="4" hidden="1" customWidth="1"/>
    <col min="3616" max="3616" width="11.77734375" style="4" customWidth="1"/>
    <col min="3617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7" width="16.77734375" style="4" customWidth="1"/>
    <col min="3868" max="3868" width="14.33203125" style="4" customWidth="1"/>
    <col min="3869" max="3869" width="13.21875" style="4" customWidth="1"/>
    <col min="3870" max="3870" width="12.77734375" style="4" customWidth="1"/>
    <col min="3871" max="3871" width="0" style="4" hidden="1" customWidth="1"/>
    <col min="3872" max="3872" width="11.77734375" style="4" customWidth="1"/>
    <col min="3873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3" width="16.77734375" style="4" customWidth="1"/>
    <col min="4124" max="4124" width="14.33203125" style="4" customWidth="1"/>
    <col min="4125" max="4125" width="13.21875" style="4" customWidth="1"/>
    <col min="4126" max="4126" width="12.77734375" style="4" customWidth="1"/>
    <col min="4127" max="4127" width="0" style="4" hidden="1" customWidth="1"/>
    <col min="4128" max="4128" width="11.77734375" style="4" customWidth="1"/>
    <col min="4129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79" width="16.77734375" style="4" customWidth="1"/>
    <col min="4380" max="4380" width="14.33203125" style="4" customWidth="1"/>
    <col min="4381" max="4381" width="13.21875" style="4" customWidth="1"/>
    <col min="4382" max="4382" width="12.77734375" style="4" customWidth="1"/>
    <col min="4383" max="4383" width="0" style="4" hidden="1" customWidth="1"/>
    <col min="4384" max="4384" width="11.77734375" style="4" customWidth="1"/>
    <col min="4385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5" width="16.77734375" style="4" customWidth="1"/>
    <col min="4636" max="4636" width="14.33203125" style="4" customWidth="1"/>
    <col min="4637" max="4637" width="13.21875" style="4" customWidth="1"/>
    <col min="4638" max="4638" width="12.77734375" style="4" customWidth="1"/>
    <col min="4639" max="4639" width="0" style="4" hidden="1" customWidth="1"/>
    <col min="4640" max="4640" width="11.77734375" style="4" customWidth="1"/>
    <col min="4641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1" width="16.77734375" style="4" customWidth="1"/>
    <col min="4892" max="4892" width="14.33203125" style="4" customWidth="1"/>
    <col min="4893" max="4893" width="13.21875" style="4" customWidth="1"/>
    <col min="4894" max="4894" width="12.77734375" style="4" customWidth="1"/>
    <col min="4895" max="4895" width="0" style="4" hidden="1" customWidth="1"/>
    <col min="4896" max="4896" width="11.77734375" style="4" customWidth="1"/>
    <col min="4897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7" width="16.77734375" style="4" customWidth="1"/>
    <col min="5148" max="5148" width="14.33203125" style="4" customWidth="1"/>
    <col min="5149" max="5149" width="13.21875" style="4" customWidth="1"/>
    <col min="5150" max="5150" width="12.77734375" style="4" customWidth="1"/>
    <col min="5151" max="5151" width="0" style="4" hidden="1" customWidth="1"/>
    <col min="5152" max="5152" width="11.77734375" style="4" customWidth="1"/>
    <col min="5153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3" width="16.77734375" style="4" customWidth="1"/>
    <col min="5404" max="5404" width="14.33203125" style="4" customWidth="1"/>
    <col min="5405" max="5405" width="13.21875" style="4" customWidth="1"/>
    <col min="5406" max="5406" width="12.77734375" style="4" customWidth="1"/>
    <col min="5407" max="5407" width="0" style="4" hidden="1" customWidth="1"/>
    <col min="5408" max="5408" width="11.77734375" style="4" customWidth="1"/>
    <col min="5409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59" width="16.77734375" style="4" customWidth="1"/>
    <col min="5660" max="5660" width="14.33203125" style="4" customWidth="1"/>
    <col min="5661" max="5661" width="13.21875" style="4" customWidth="1"/>
    <col min="5662" max="5662" width="12.77734375" style="4" customWidth="1"/>
    <col min="5663" max="5663" width="0" style="4" hidden="1" customWidth="1"/>
    <col min="5664" max="5664" width="11.77734375" style="4" customWidth="1"/>
    <col min="5665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5" width="16.77734375" style="4" customWidth="1"/>
    <col min="5916" max="5916" width="14.33203125" style="4" customWidth="1"/>
    <col min="5917" max="5917" width="13.21875" style="4" customWidth="1"/>
    <col min="5918" max="5918" width="12.77734375" style="4" customWidth="1"/>
    <col min="5919" max="5919" width="0" style="4" hidden="1" customWidth="1"/>
    <col min="5920" max="5920" width="11.77734375" style="4" customWidth="1"/>
    <col min="5921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1" width="16.77734375" style="4" customWidth="1"/>
    <col min="6172" max="6172" width="14.33203125" style="4" customWidth="1"/>
    <col min="6173" max="6173" width="13.21875" style="4" customWidth="1"/>
    <col min="6174" max="6174" width="12.77734375" style="4" customWidth="1"/>
    <col min="6175" max="6175" width="0" style="4" hidden="1" customWidth="1"/>
    <col min="6176" max="6176" width="11.77734375" style="4" customWidth="1"/>
    <col min="6177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7" width="16.77734375" style="4" customWidth="1"/>
    <col min="6428" max="6428" width="14.33203125" style="4" customWidth="1"/>
    <col min="6429" max="6429" width="13.21875" style="4" customWidth="1"/>
    <col min="6430" max="6430" width="12.77734375" style="4" customWidth="1"/>
    <col min="6431" max="6431" width="0" style="4" hidden="1" customWidth="1"/>
    <col min="6432" max="6432" width="11.77734375" style="4" customWidth="1"/>
    <col min="6433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3" width="16.77734375" style="4" customWidth="1"/>
    <col min="6684" max="6684" width="14.33203125" style="4" customWidth="1"/>
    <col min="6685" max="6685" width="13.21875" style="4" customWidth="1"/>
    <col min="6686" max="6686" width="12.77734375" style="4" customWidth="1"/>
    <col min="6687" max="6687" width="0" style="4" hidden="1" customWidth="1"/>
    <col min="6688" max="6688" width="11.77734375" style="4" customWidth="1"/>
    <col min="6689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39" width="16.77734375" style="4" customWidth="1"/>
    <col min="6940" max="6940" width="14.33203125" style="4" customWidth="1"/>
    <col min="6941" max="6941" width="13.21875" style="4" customWidth="1"/>
    <col min="6942" max="6942" width="12.77734375" style="4" customWidth="1"/>
    <col min="6943" max="6943" width="0" style="4" hidden="1" customWidth="1"/>
    <col min="6944" max="6944" width="11.77734375" style="4" customWidth="1"/>
    <col min="6945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5" width="16.77734375" style="4" customWidth="1"/>
    <col min="7196" max="7196" width="14.33203125" style="4" customWidth="1"/>
    <col min="7197" max="7197" width="13.21875" style="4" customWidth="1"/>
    <col min="7198" max="7198" width="12.77734375" style="4" customWidth="1"/>
    <col min="7199" max="7199" width="0" style="4" hidden="1" customWidth="1"/>
    <col min="7200" max="7200" width="11.77734375" style="4" customWidth="1"/>
    <col min="7201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1" width="16.77734375" style="4" customWidth="1"/>
    <col min="7452" max="7452" width="14.33203125" style="4" customWidth="1"/>
    <col min="7453" max="7453" width="13.21875" style="4" customWidth="1"/>
    <col min="7454" max="7454" width="12.77734375" style="4" customWidth="1"/>
    <col min="7455" max="7455" width="0" style="4" hidden="1" customWidth="1"/>
    <col min="7456" max="7456" width="11.77734375" style="4" customWidth="1"/>
    <col min="7457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7" width="16.77734375" style="4" customWidth="1"/>
    <col min="7708" max="7708" width="14.33203125" style="4" customWidth="1"/>
    <col min="7709" max="7709" width="13.21875" style="4" customWidth="1"/>
    <col min="7710" max="7710" width="12.77734375" style="4" customWidth="1"/>
    <col min="7711" max="7711" width="0" style="4" hidden="1" customWidth="1"/>
    <col min="7712" max="7712" width="11.77734375" style="4" customWidth="1"/>
    <col min="7713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3" width="16.77734375" style="4" customWidth="1"/>
    <col min="7964" max="7964" width="14.33203125" style="4" customWidth="1"/>
    <col min="7965" max="7965" width="13.21875" style="4" customWidth="1"/>
    <col min="7966" max="7966" width="12.77734375" style="4" customWidth="1"/>
    <col min="7967" max="7967" width="0" style="4" hidden="1" customWidth="1"/>
    <col min="7968" max="7968" width="11.77734375" style="4" customWidth="1"/>
    <col min="7969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19" width="16.77734375" style="4" customWidth="1"/>
    <col min="8220" max="8220" width="14.33203125" style="4" customWidth="1"/>
    <col min="8221" max="8221" width="13.21875" style="4" customWidth="1"/>
    <col min="8222" max="8222" width="12.77734375" style="4" customWidth="1"/>
    <col min="8223" max="8223" width="0" style="4" hidden="1" customWidth="1"/>
    <col min="8224" max="8224" width="11.77734375" style="4" customWidth="1"/>
    <col min="8225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5" width="16.77734375" style="4" customWidth="1"/>
    <col min="8476" max="8476" width="14.33203125" style="4" customWidth="1"/>
    <col min="8477" max="8477" width="13.21875" style="4" customWidth="1"/>
    <col min="8478" max="8478" width="12.77734375" style="4" customWidth="1"/>
    <col min="8479" max="8479" width="0" style="4" hidden="1" customWidth="1"/>
    <col min="8480" max="8480" width="11.77734375" style="4" customWidth="1"/>
    <col min="8481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1" width="16.77734375" style="4" customWidth="1"/>
    <col min="8732" max="8732" width="14.33203125" style="4" customWidth="1"/>
    <col min="8733" max="8733" width="13.21875" style="4" customWidth="1"/>
    <col min="8734" max="8734" width="12.77734375" style="4" customWidth="1"/>
    <col min="8735" max="8735" width="0" style="4" hidden="1" customWidth="1"/>
    <col min="8736" max="8736" width="11.77734375" style="4" customWidth="1"/>
    <col min="8737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7" width="16.77734375" style="4" customWidth="1"/>
    <col min="8988" max="8988" width="14.33203125" style="4" customWidth="1"/>
    <col min="8989" max="8989" width="13.21875" style="4" customWidth="1"/>
    <col min="8990" max="8990" width="12.77734375" style="4" customWidth="1"/>
    <col min="8991" max="8991" width="0" style="4" hidden="1" customWidth="1"/>
    <col min="8992" max="8992" width="11.77734375" style="4" customWidth="1"/>
    <col min="8993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3" width="16.77734375" style="4" customWidth="1"/>
    <col min="9244" max="9244" width="14.33203125" style="4" customWidth="1"/>
    <col min="9245" max="9245" width="13.21875" style="4" customWidth="1"/>
    <col min="9246" max="9246" width="12.77734375" style="4" customWidth="1"/>
    <col min="9247" max="9247" width="0" style="4" hidden="1" customWidth="1"/>
    <col min="9248" max="9248" width="11.77734375" style="4" customWidth="1"/>
    <col min="9249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499" width="16.77734375" style="4" customWidth="1"/>
    <col min="9500" max="9500" width="14.33203125" style="4" customWidth="1"/>
    <col min="9501" max="9501" width="13.21875" style="4" customWidth="1"/>
    <col min="9502" max="9502" width="12.77734375" style="4" customWidth="1"/>
    <col min="9503" max="9503" width="0" style="4" hidden="1" customWidth="1"/>
    <col min="9504" max="9504" width="11.77734375" style="4" customWidth="1"/>
    <col min="9505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5" width="16.77734375" style="4" customWidth="1"/>
    <col min="9756" max="9756" width="14.33203125" style="4" customWidth="1"/>
    <col min="9757" max="9757" width="13.21875" style="4" customWidth="1"/>
    <col min="9758" max="9758" width="12.77734375" style="4" customWidth="1"/>
    <col min="9759" max="9759" width="0" style="4" hidden="1" customWidth="1"/>
    <col min="9760" max="9760" width="11.77734375" style="4" customWidth="1"/>
    <col min="9761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1" width="16.77734375" style="4" customWidth="1"/>
    <col min="10012" max="10012" width="14.33203125" style="4" customWidth="1"/>
    <col min="10013" max="10013" width="13.21875" style="4" customWidth="1"/>
    <col min="10014" max="10014" width="12.77734375" style="4" customWidth="1"/>
    <col min="10015" max="10015" width="0" style="4" hidden="1" customWidth="1"/>
    <col min="10016" max="10016" width="11.77734375" style="4" customWidth="1"/>
    <col min="10017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7" width="16.77734375" style="4" customWidth="1"/>
    <col min="10268" max="10268" width="14.33203125" style="4" customWidth="1"/>
    <col min="10269" max="10269" width="13.21875" style="4" customWidth="1"/>
    <col min="10270" max="10270" width="12.77734375" style="4" customWidth="1"/>
    <col min="10271" max="10271" width="0" style="4" hidden="1" customWidth="1"/>
    <col min="10272" max="10272" width="11.77734375" style="4" customWidth="1"/>
    <col min="10273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3" width="16.77734375" style="4" customWidth="1"/>
    <col min="10524" max="10524" width="14.33203125" style="4" customWidth="1"/>
    <col min="10525" max="10525" width="13.21875" style="4" customWidth="1"/>
    <col min="10526" max="10526" width="12.77734375" style="4" customWidth="1"/>
    <col min="10527" max="10527" width="0" style="4" hidden="1" customWidth="1"/>
    <col min="10528" max="10528" width="11.77734375" style="4" customWidth="1"/>
    <col min="10529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79" width="16.77734375" style="4" customWidth="1"/>
    <col min="10780" max="10780" width="14.33203125" style="4" customWidth="1"/>
    <col min="10781" max="10781" width="13.21875" style="4" customWidth="1"/>
    <col min="10782" max="10782" width="12.77734375" style="4" customWidth="1"/>
    <col min="10783" max="10783" width="0" style="4" hidden="1" customWidth="1"/>
    <col min="10784" max="10784" width="11.77734375" style="4" customWidth="1"/>
    <col min="10785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5" width="16.77734375" style="4" customWidth="1"/>
    <col min="11036" max="11036" width="14.33203125" style="4" customWidth="1"/>
    <col min="11037" max="11037" width="13.21875" style="4" customWidth="1"/>
    <col min="11038" max="11038" width="12.77734375" style="4" customWidth="1"/>
    <col min="11039" max="11039" width="0" style="4" hidden="1" customWidth="1"/>
    <col min="11040" max="11040" width="11.77734375" style="4" customWidth="1"/>
    <col min="11041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1" width="16.77734375" style="4" customWidth="1"/>
    <col min="11292" max="11292" width="14.33203125" style="4" customWidth="1"/>
    <col min="11293" max="11293" width="13.21875" style="4" customWidth="1"/>
    <col min="11294" max="11294" width="12.77734375" style="4" customWidth="1"/>
    <col min="11295" max="11295" width="0" style="4" hidden="1" customWidth="1"/>
    <col min="11296" max="11296" width="11.77734375" style="4" customWidth="1"/>
    <col min="11297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7" width="16.77734375" style="4" customWidth="1"/>
    <col min="11548" max="11548" width="14.33203125" style="4" customWidth="1"/>
    <col min="11549" max="11549" width="13.21875" style="4" customWidth="1"/>
    <col min="11550" max="11550" width="12.77734375" style="4" customWidth="1"/>
    <col min="11551" max="11551" width="0" style="4" hidden="1" customWidth="1"/>
    <col min="11552" max="11552" width="11.77734375" style="4" customWidth="1"/>
    <col min="11553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3" width="16.77734375" style="4" customWidth="1"/>
    <col min="11804" max="11804" width="14.33203125" style="4" customWidth="1"/>
    <col min="11805" max="11805" width="13.21875" style="4" customWidth="1"/>
    <col min="11806" max="11806" width="12.77734375" style="4" customWidth="1"/>
    <col min="11807" max="11807" width="0" style="4" hidden="1" customWidth="1"/>
    <col min="11808" max="11808" width="11.77734375" style="4" customWidth="1"/>
    <col min="11809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59" width="16.77734375" style="4" customWidth="1"/>
    <col min="12060" max="12060" width="14.33203125" style="4" customWidth="1"/>
    <col min="12061" max="12061" width="13.21875" style="4" customWidth="1"/>
    <col min="12062" max="12062" width="12.77734375" style="4" customWidth="1"/>
    <col min="12063" max="12063" width="0" style="4" hidden="1" customWidth="1"/>
    <col min="12064" max="12064" width="11.77734375" style="4" customWidth="1"/>
    <col min="12065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5" width="16.77734375" style="4" customWidth="1"/>
    <col min="12316" max="12316" width="14.33203125" style="4" customWidth="1"/>
    <col min="12317" max="12317" width="13.21875" style="4" customWidth="1"/>
    <col min="12318" max="12318" width="12.77734375" style="4" customWidth="1"/>
    <col min="12319" max="12319" width="0" style="4" hidden="1" customWidth="1"/>
    <col min="12320" max="12320" width="11.77734375" style="4" customWidth="1"/>
    <col min="12321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1" width="16.77734375" style="4" customWidth="1"/>
    <col min="12572" max="12572" width="14.33203125" style="4" customWidth="1"/>
    <col min="12573" max="12573" width="13.21875" style="4" customWidth="1"/>
    <col min="12574" max="12574" width="12.77734375" style="4" customWidth="1"/>
    <col min="12575" max="12575" width="0" style="4" hidden="1" customWidth="1"/>
    <col min="12576" max="12576" width="11.77734375" style="4" customWidth="1"/>
    <col min="12577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7" width="16.77734375" style="4" customWidth="1"/>
    <col min="12828" max="12828" width="14.33203125" style="4" customWidth="1"/>
    <col min="12829" max="12829" width="13.21875" style="4" customWidth="1"/>
    <col min="12830" max="12830" width="12.77734375" style="4" customWidth="1"/>
    <col min="12831" max="12831" width="0" style="4" hidden="1" customWidth="1"/>
    <col min="12832" max="12832" width="11.77734375" style="4" customWidth="1"/>
    <col min="12833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3" width="16.77734375" style="4" customWidth="1"/>
    <col min="13084" max="13084" width="14.33203125" style="4" customWidth="1"/>
    <col min="13085" max="13085" width="13.21875" style="4" customWidth="1"/>
    <col min="13086" max="13086" width="12.77734375" style="4" customWidth="1"/>
    <col min="13087" max="13087" width="0" style="4" hidden="1" customWidth="1"/>
    <col min="13088" max="13088" width="11.77734375" style="4" customWidth="1"/>
    <col min="13089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39" width="16.77734375" style="4" customWidth="1"/>
    <col min="13340" max="13340" width="14.33203125" style="4" customWidth="1"/>
    <col min="13341" max="13341" width="13.21875" style="4" customWidth="1"/>
    <col min="13342" max="13342" width="12.77734375" style="4" customWidth="1"/>
    <col min="13343" max="13343" width="0" style="4" hidden="1" customWidth="1"/>
    <col min="13344" max="13344" width="11.77734375" style="4" customWidth="1"/>
    <col min="13345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5" width="16.77734375" style="4" customWidth="1"/>
    <col min="13596" max="13596" width="14.33203125" style="4" customWidth="1"/>
    <col min="13597" max="13597" width="13.21875" style="4" customWidth="1"/>
    <col min="13598" max="13598" width="12.77734375" style="4" customWidth="1"/>
    <col min="13599" max="13599" width="0" style="4" hidden="1" customWidth="1"/>
    <col min="13600" max="13600" width="11.77734375" style="4" customWidth="1"/>
    <col min="13601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1" width="16.77734375" style="4" customWidth="1"/>
    <col min="13852" max="13852" width="14.33203125" style="4" customWidth="1"/>
    <col min="13853" max="13853" width="13.21875" style="4" customWidth="1"/>
    <col min="13854" max="13854" width="12.77734375" style="4" customWidth="1"/>
    <col min="13855" max="13855" width="0" style="4" hidden="1" customWidth="1"/>
    <col min="13856" max="13856" width="11.77734375" style="4" customWidth="1"/>
    <col min="13857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7" width="16.77734375" style="4" customWidth="1"/>
    <col min="14108" max="14108" width="14.33203125" style="4" customWidth="1"/>
    <col min="14109" max="14109" width="13.21875" style="4" customWidth="1"/>
    <col min="14110" max="14110" width="12.77734375" style="4" customWidth="1"/>
    <col min="14111" max="14111" width="0" style="4" hidden="1" customWidth="1"/>
    <col min="14112" max="14112" width="11.77734375" style="4" customWidth="1"/>
    <col min="14113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3" width="16.77734375" style="4" customWidth="1"/>
    <col min="14364" max="14364" width="14.33203125" style="4" customWidth="1"/>
    <col min="14365" max="14365" width="13.21875" style="4" customWidth="1"/>
    <col min="14366" max="14366" width="12.77734375" style="4" customWidth="1"/>
    <col min="14367" max="14367" width="0" style="4" hidden="1" customWidth="1"/>
    <col min="14368" max="14368" width="11.77734375" style="4" customWidth="1"/>
    <col min="14369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19" width="16.77734375" style="4" customWidth="1"/>
    <col min="14620" max="14620" width="14.33203125" style="4" customWidth="1"/>
    <col min="14621" max="14621" width="13.21875" style="4" customWidth="1"/>
    <col min="14622" max="14622" width="12.77734375" style="4" customWidth="1"/>
    <col min="14623" max="14623" width="0" style="4" hidden="1" customWidth="1"/>
    <col min="14624" max="14624" width="11.77734375" style="4" customWidth="1"/>
    <col min="14625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5" width="16.77734375" style="4" customWidth="1"/>
    <col min="14876" max="14876" width="14.33203125" style="4" customWidth="1"/>
    <col min="14877" max="14877" width="13.21875" style="4" customWidth="1"/>
    <col min="14878" max="14878" width="12.77734375" style="4" customWidth="1"/>
    <col min="14879" max="14879" width="0" style="4" hidden="1" customWidth="1"/>
    <col min="14880" max="14880" width="11.77734375" style="4" customWidth="1"/>
    <col min="14881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1" width="16.77734375" style="4" customWidth="1"/>
    <col min="15132" max="15132" width="14.33203125" style="4" customWidth="1"/>
    <col min="15133" max="15133" width="13.21875" style="4" customWidth="1"/>
    <col min="15134" max="15134" width="12.77734375" style="4" customWidth="1"/>
    <col min="15135" max="15135" width="0" style="4" hidden="1" customWidth="1"/>
    <col min="15136" max="15136" width="11.77734375" style="4" customWidth="1"/>
    <col min="15137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7" width="16.77734375" style="4" customWidth="1"/>
    <col min="15388" max="15388" width="14.33203125" style="4" customWidth="1"/>
    <col min="15389" max="15389" width="13.21875" style="4" customWidth="1"/>
    <col min="15390" max="15390" width="12.77734375" style="4" customWidth="1"/>
    <col min="15391" max="15391" width="0" style="4" hidden="1" customWidth="1"/>
    <col min="15392" max="15392" width="11.77734375" style="4" customWidth="1"/>
    <col min="15393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3" width="16.77734375" style="4" customWidth="1"/>
    <col min="15644" max="15644" width="14.33203125" style="4" customWidth="1"/>
    <col min="15645" max="15645" width="13.21875" style="4" customWidth="1"/>
    <col min="15646" max="15646" width="12.77734375" style="4" customWidth="1"/>
    <col min="15647" max="15647" width="0" style="4" hidden="1" customWidth="1"/>
    <col min="15648" max="15648" width="11.77734375" style="4" customWidth="1"/>
    <col min="15649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899" width="16.77734375" style="4" customWidth="1"/>
    <col min="15900" max="15900" width="14.33203125" style="4" customWidth="1"/>
    <col min="15901" max="15901" width="13.21875" style="4" customWidth="1"/>
    <col min="15902" max="15902" width="12.77734375" style="4" customWidth="1"/>
    <col min="15903" max="15903" width="0" style="4" hidden="1" customWidth="1"/>
    <col min="15904" max="15904" width="11.77734375" style="4" customWidth="1"/>
    <col min="15905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5" width="16.77734375" style="4" customWidth="1"/>
    <col min="16156" max="16156" width="14.33203125" style="4" customWidth="1"/>
    <col min="16157" max="16157" width="13.21875" style="4" customWidth="1"/>
    <col min="16158" max="16158" width="12.77734375" style="4" customWidth="1"/>
    <col min="16159" max="16159" width="0" style="4" hidden="1" customWidth="1"/>
    <col min="16160" max="16160" width="11.77734375" style="4" customWidth="1"/>
    <col min="16161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0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205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212</v>
      </c>
      <c r="AB4" s="10"/>
    </row>
    <row r="5" spans="1:33" s="12" customFormat="1" ht="18" thickBot="1" x14ac:dyDescent="0.45">
      <c r="B5" s="13" t="s">
        <v>18</v>
      </c>
      <c r="C5" s="14"/>
      <c r="D5" s="155"/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194.25" customHeight="1" thickBot="1" x14ac:dyDescent="0.45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2.25" hidden="1" customHeight="1" x14ac:dyDescent="0.4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73</v>
      </c>
      <c r="C10" s="28">
        <v>100</v>
      </c>
      <c r="D10" s="33">
        <v>136089694.984</v>
      </c>
      <c r="E10" s="156">
        <v>135958998</v>
      </c>
      <c r="F10" s="33">
        <v>54012077</v>
      </c>
      <c r="G10" s="33">
        <v>4108212</v>
      </c>
      <c r="H10" s="33">
        <v>26150</v>
      </c>
      <c r="I10" s="156">
        <v>32611682</v>
      </c>
      <c r="J10" s="33">
        <v>16662404</v>
      </c>
      <c r="K10" s="156">
        <v>13409129</v>
      </c>
      <c r="L10" s="33">
        <v>954943</v>
      </c>
      <c r="M10" s="156">
        <v>126160176</v>
      </c>
      <c r="N10" s="156">
        <v>113839036</v>
      </c>
      <c r="O10" s="33">
        <v>10832590</v>
      </c>
      <c r="P10" s="156">
        <v>31329875</v>
      </c>
      <c r="Q10" s="33">
        <v>9651038</v>
      </c>
      <c r="R10" s="156">
        <v>281556</v>
      </c>
      <c r="S10" s="33">
        <v>350179</v>
      </c>
      <c r="T10" s="33">
        <v>190101773</v>
      </c>
      <c r="U10" s="33">
        <v>22287525</v>
      </c>
      <c r="V10" s="157">
        <f>[5]ՀԱԷԿ!C77</f>
        <v>-4085317</v>
      </c>
      <c r="W10" s="33">
        <v>1600</v>
      </c>
      <c r="X10" s="29">
        <f>[5]ՀԱԷԿ!C14</f>
        <v>35432687</v>
      </c>
      <c r="Y10" s="29">
        <f>[5]ՀԱԷԿ!C15</f>
        <v>22287525</v>
      </c>
      <c r="Z10" s="29">
        <f>[5]ՀԱԷԿ!C42</f>
        <v>39543819</v>
      </c>
      <c r="AA10" s="29">
        <f>[5]ՀԱԷԿ!C43</f>
        <v>31947148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74</v>
      </c>
      <c r="C11" s="28">
        <v>100</v>
      </c>
      <c r="D11" s="33">
        <v>113543828</v>
      </c>
      <c r="E11" s="33">
        <v>112103445</v>
      </c>
      <c r="F11" s="33">
        <v>23538719</v>
      </c>
      <c r="G11" s="33">
        <v>3478531</v>
      </c>
      <c r="H11" s="33">
        <v>13376320</v>
      </c>
      <c r="I11" s="33">
        <v>8294761</v>
      </c>
      <c r="J11" s="33">
        <v>1855841</v>
      </c>
      <c r="K11" s="33">
        <v>-9006944</v>
      </c>
      <c r="L11" s="33">
        <v>0</v>
      </c>
      <c r="M11" s="33">
        <v>100345796</v>
      </c>
      <c r="N11" s="33">
        <v>100345796</v>
      </c>
      <c r="O11" s="33">
        <v>0</v>
      </c>
      <c r="P11" s="33">
        <v>28441990</v>
      </c>
      <c r="Q11" s="33">
        <v>18858056</v>
      </c>
      <c r="R11" s="33">
        <v>43597</v>
      </c>
      <c r="S11" s="33">
        <v>75101</v>
      </c>
      <c r="T11" s="33">
        <v>137082547</v>
      </c>
      <c r="U11" s="33">
        <v>40746896.899999999</v>
      </c>
      <c r="V11" s="29">
        <f>[5]ԵրՋԷԿ!C77</f>
        <v>18567811</v>
      </c>
      <c r="W11" s="33">
        <v>183</v>
      </c>
      <c r="X11" s="29">
        <f>[5]ԵրՋԷԿ!C14</f>
        <v>66628297.491999991</v>
      </c>
      <c r="Y11" s="29">
        <f>[5]ԵրՋԷԿ!C15</f>
        <v>40746896.938999996</v>
      </c>
      <c r="Z11" s="29">
        <f>[5]ԵրՋԷԿ!C42</f>
        <v>48464128.517000005</v>
      </c>
      <c r="AA11" s="29">
        <f>[5]ԵրՋԷԿ!C43</f>
        <v>42530065.449000001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211</v>
      </c>
      <c r="C12" s="28">
        <v>100</v>
      </c>
      <c r="D12" s="33">
        <v>112158248</v>
      </c>
      <c r="E12" s="33">
        <v>43380030</v>
      </c>
      <c r="F12" s="33">
        <v>16541463</v>
      </c>
      <c r="G12" s="33">
        <v>360845</v>
      </c>
      <c r="H12" s="33">
        <v>11064485</v>
      </c>
      <c r="I12" s="33">
        <v>24233655</v>
      </c>
      <c r="J12" s="33">
        <v>10632315</v>
      </c>
      <c r="K12" s="33">
        <v>13677022</v>
      </c>
      <c r="L12" s="33">
        <v>573793</v>
      </c>
      <c r="M12" s="33">
        <v>98058917</v>
      </c>
      <c r="N12" s="33">
        <v>97282128</v>
      </c>
      <c r="O12" s="33">
        <v>776789</v>
      </c>
      <c r="P12" s="33">
        <v>6407138</v>
      </c>
      <c r="Q12" s="33">
        <v>3917529</v>
      </c>
      <c r="R12" s="33">
        <v>119343</v>
      </c>
      <c r="S12" s="33">
        <v>143</v>
      </c>
      <c r="T12" s="33">
        <v>128699710</v>
      </c>
      <c r="U12" s="33">
        <v>3133110</v>
      </c>
      <c r="V12" s="29">
        <f>[5]ԲԷՑ!C77</f>
        <v>10994007</v>
      </c>
      <c r="W12" s="33">
        <v>593</v>
      </c>
      <c r="X12" s="29">
        <f>[5]ԲԷՑ!C14</f>
        <v>18957256.210000001</v>
      </c>
      <c r="Y12" s="29">
        <f>[5]ԲԷՑ!C15</f>
        <v>3133110.21</v>
      </c>
      <c r="Z12" s="29">
        <f>[5]ԲԷՑ!C42</f>
        <v>7873699.21</v>
      </c>
      <c r="AA12" s="29">
        <f>[5]ԲԷՑ!C43</f>
        <v>4744062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75</v>
      </c>
      <c r="C13" s="28">
        <v>100</v>
      </c>
      <c r="D13" s="33">
        <v>13157113</v>
      </c>
      <c r="E13" s="33">
        <v>7529490</v>
      </c>
      <c r="F13" s="33">
        <v>1091813</v>
      </c>
      <c r="G13" s="33">
        <v>222693</v>
      </c>
      <c r="H13" s="33">
        <v>50279</v>
      </c>
      <c r="I13" s="33">
        <v>5076283</v>
      </c>
      <c r="J13" s="33">
        <v>1910748</v>
      </c>
      <c r="K13" s="33">
        <v>2674433</v>
      </c>
      <c r="L13" s="33"/>
      <c r="M13" s="33">
        <v>8468908</v>
      </c>
      <c r="N13" s="33">
        <v>7913514</v>
      </c>
      <c r="O13" s="33">
        <v>60390</v>
      </c>
      <c r="P13" s="33">
        <v>703735</v>
      </c>
      <c r="Q13" s="33">
        <v>162859</v>
      </c>
      <c r="R13" s="33">
        <v>91119</v>
      </c>
      <c r="S13" s="33">
        <v>36782</v>
      </c>
      <c r="T13" s="33">
        <v>14248926</v>
      </c>
      <c r="U13" s="33">
        <v>1773091</v>
      </c>
      <c r="V13" s="29">
        <f>[5]ԷԷՀՕ!C77</f>
        <v>1232224</v>
      </c>
      <c r="W13" s="33">
        <v>170</v>
      </c>
      <c r="X13" s="29">
        <f>[5]ԷԷՀՕ!C14</f>
        <v>3392665</v>
      </c>
      <c r="Y13" s="29">
        <f>[5]ԷԷՀՕ!C15</f>
        <v>1773091</v>
      </c>
      <c r="Z13" s="29">
        <f>[5]ԷԷՀՕ!C42</f>
        <v>2158834</v>
      </c>
      <c r="AA13" s="29">
        <f>[5]ԷԷՀՕ!C43</f>
        <v>1029713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76</v>
      </c>
      <c r="C14" s="28">
        <v>100</v>
      </c>
      <c r="D14" s="33">
        <v>216833</v>
      </c>
      <c r="E14" s="33">
        <v>143338</v>
      </c>
      <c r="F14" s="33">
        <v>207876</v>
      </c>
      <c r="G14" s="33">
        <v>37562</v>
      </c>
      <c r="H14" s="33">
        <v>152015</v>
      </c>
      <c r="I14" s="33">
        <v>380820</v>
      </c>
      <c r="J14" s="33">
        <v>304620</v>
      </c>
      <c r="K14" s="33">
        <v>70007</v>
      </c>
      <c r="L14" s="33">
        <v>6193</v>
      </c>
      <c r="M14" s="33">
        <v>17740</v>
      </c>
      <c r="N14" s="33">
        <v>0</v>
      </c>
      <c r="O14" s="33">
        <v>52</v>
      </c>
      <c r="P14" s="33">
        <v>26149</v>
      </c>
      <c r="Q14" s="33">
        <v>1445</v>
      </c>
      <c r="R14" s="33">
        <v>11719</v>
      </c>
      <c r="S14" s="33">
        <v>0</v>
      </c>
      <c r="T14" s="33">
        <v>424709</v>
      </c>
      <c r="U14" s="33">
        <v>351204</v>
      </c>
      <c r="V14" s="29">
        <f>'[5]Հաշվարկային կենտրոն'!C77</f>
        <v>27423</v>
      </c>
      <c r="W14" s="33">
        <v>54</v>
      </c>
      <c r="X14" s="29">
        <f>'[5]Հաշվարկային կենտրոն'!C14</f>
        <v>351443</v>
      </c>
      <c r="Y14" s="29">
        <f>'[5]Հաշվարկային կենտրոն'!C15</f>
        <v>351204</v>
      </c>
      <c r="Z14" s="29">
        <f>'[5]Հաշվարկային կենտրոն'!C42</f>
        <v>315377</v>
      </c>
      <c r="AA14" s="29">
        <f>'[5]Հաշվարկային կենտրոն'!C43</f>
        <v>235336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77</v>
      </c>
      <c r="C15" s="28">
        <v>100</v>
      </c>
      <c r="D15" s="33">
        <v>1679826</v>
      </c>
      <c r="E15" s="33">
        <v>1671522</v>
      </c>
      <c r="F15" s="33">
        <v>226133</v>
      </c>
      <c r="G15" s="33">
        <v>43384</v>
      </c>
      <c r="H15" s="33">
        <v>97731</v>
      </c>
      <c r="I15" s="33">
        <v>1706183</v>
      </c>
      <c r="J15" s="33">
        <v>441630</v>
      </c>
      <c r="K15" s="33">
        <v>1044561</v>
      </c>
      <c r="L15" s="33">
        <v>20527</v>
      </c>
      <c r="M15" s="33">
        <v>156153</v>
      </c>
      <c r="N15" s="33"/>
      <c r="O15" s="33">
        <v>32498</v>
      </c>
      <c r="P15" s="33">
        <v>43623</v>
      </c>
      <c r="Q15" s="33">
        <v>14518</v>
      </c>
      <c r="R15" s="33">
        <v>10047</v>
      </c>
      <c r="S15" s="33">
        <v>7432</v>
      </c>
      <c r="T15" s="33">
        <v>1905959</v>
      </c>
      <c r="U15" s="33">
        <v>221333</v>
      </c>
      <c r="V15" s="29">
        <f>'[5]Էներգետիկայի ինստիտուտ'!C77</f>
        <v>-35984</v>
      </c>
      <c r="W15" s="33">
        <v>97</v>
      </c>
      <c r="X15" s="29">
        <f>'[5]Էներգետիկայի ինստիտուտ'!C14</f>
        <v>252801</v>
      </c>
      <c r="Y15" s="29">
        <f>'[5]Էներգետիկայի ինստիտուտ'!C15</f>
        <v>221333</v>
      </c>
      <c r="Z15" s="29">
        <f>'[5]Էներգետիկայի ինստիտուտ'!C42</f>
        <v>289034</v>
      </c>
      <c r="AA15" s="29">
        <f>'[5]Էներգետիկայի ինստիտուտ'!C43</f>
        <v>148426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78</v>
      </c>
      <c r="C16" s="28">
        <v>100</v>
      </c>
      <c r="D16" s="33">
        <v>49983</v>
      </c>
      <c r="E16" s="33">
        <v>35264</v>
      </c>
      <c r="F16" s="33">
        <v>258012</v>
      </c>
      <c r="G16" s="33">
        <v>3975</v>
      </c>
      <c r="H16" s="33">
        <v>234039</v>
      </c>
      <c r="I16" s="33">
        <v>240548</v>
      </c>
      <c r="J16" s="33">
        <v>58780</v>
      </c>
      <c r="K16" s="33">
        <v>172951</v>
      </c>
      <c r="L16" s="33">
        <v>8817</v>
      </c>
      <c r="M16" s="33">
        <v>29230</v>
      </c>
      <c r="N16" s="33">
        <v>0</v>
      </c>
      <c r="O16" s="33">
        <v>29230</v>
      </c>
      <c r="P16" s="33">
        <v>38217</v>
      </c>
      <c r="Q16" s="33">
        <v>5804</v>
      </c>
      <c r="R16" s="33">
        <v>7753</v>
      </c>
      <c r="S16" s="33">
        <v>76</v>
      </c>
      <c r="T16" s="33">
        <v>307995</v>
      </c>
      <c r="U16" s="33">
        <v>377502</v>
      </c>
      <c r="V16" s="29">
        <f>[5]Հայատոմ!C77</f>
        <v>13383</v>
      </c>
      <c r="W16" s="33">
        <v>66</v>
      </c>
      <c r="X16" s="29">
        <f>[5]Հայատոմ!C14</f>
        <v>386556</v>
      </c>
      <c r="Y16" s="29">
        <f>[5]Հայատոմ!C15</f>
        <v>377502</v>
      </c>
      <c r="Z16" s="29">
        <f>[5]Հայատոմ!C42</f>
        <v>369785</v>
      </c>
      <c r="AA16" s="29">
        <f>[5]Հայատոմ!C43</f>
        <v>217355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79</v>
      </c>
      <c r="C17" s="28">
        <v>100</v>
      </c>
      <c r="D17" s="33">
        <v>83538</v>
      </c>
      <c r="E17" s="33">
        <v>83538</v>
      </c>
      <c r="F17" s="33">
        <v>415</v>
      </c>
      <c r="G17" s="33">
        <v>0</v>
      </c>
      <c r="H17" s="33">
        <v>0</v>
      </c>
      <c r="I17" s="33">
        <v>7471</v>
      </c>
      <c r="J17" s="33">
        <v>7372</v>
      </c>
      <c r="K17" s="33">
        <v>99</v>
      </c>
      <c r="L17" s="33">
        <v>0</v>
      </c>
      <c r="M17" s="33">
        <v>76482</v>
      </c>
      <c r="N17" s="33">
        <v>0</v>
      </c>
      <c r="O17" s="33">
        <v>76842</v>
      </c>
      <c r="P17" s="33">
        <v>0</v>
      </c>
      <c r="Q17" s="33">
        <v>0</v>
      </c>
      <c r="R17" s="33">
        <v>0</v>
      </c>
      <c r="S17" s="33">
        <v>0</v>
      </c>
      <c r="T17" s="33">
        <v>83953</v>
      </c>
      <c r="U17" s="33">
        <v>37033.699999999997</v>
      </c>
      <c r="V17" s="29">
        <f>[5]ՌԹՎ!C77</f>
        <v>0</v>
      </c>
      <c r="W17" s="33">
        <v>18</v>
      </c>
      <c r="X17" s="29">
        <f>[5]ՌԹՎ!C14</f>
        <v>37033.699999999997</v>
      </c>
      <c r="Y17" s="29">
        <f>[5]ՌԹՎ!C15</f>
        <v>37033.699999999997</v>
      </c>
      <c r="Z17" s="29">
        <f>[5]ՌԹՎ!C42</f>
        <v>37033.700000000004</v>
      </c>
      <c r="AA17" s="29">
        <f>[5]ՌԹՎ!C43</f>
        <v>27776.000000000004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80</v>
      </c>
      <c r="C18" s="28">
        <v>100</v>
      </c>
      <c r="D18" s="33">
        <v>940650</v>
      </c>
      <c r="E18" s="33">
        <v>940634</v>
      </c>
      <c r="F18" s="33">
        <v>122872</v>
      </c>
      <c r="G18" s="33">
        <v>26805</v>
      </c>
      <c r="H18" s="33">
        <v>40749</v>
      </c>
      <c r="I18" s="33">
        <v>868995</v>
      </c>
      <c r="J18" s="33">
        <v>10970</v>
      </c>
      <c r="K18" s="33">
        <v>102409</v>
      </c>
      <c r="L18" s="33">
        <v>2868</v>
      </c>
      <c r="M18" s="33">
        <v>184391</v>
      </c>
      <c r="N18" s="33">
        <v>0</v>
      </c>
      <c r="O18" s="33">
        <v>0</v>
      </c>
      <c r="P18" s="33">
        <v>10136</v>
      </c>
      <c r="Q18" s="33">
        <v>531</v>
      </c>
      <c r="R18" s="33">
        <v>3996</v>
      </c>
      <c r="S18" s="33">
        <v>0</v>
      </c>
      <c r="T18" s="33">
        <v>1063522</v>
      </c>
      <c r="U18" s="33">
        <v>103699</v>
      </c>
      <c r="V18" s="29">
        <f>[5]Անալիտիկ!C77</f>
        <v>6255</v>
      </c>
      <c r="W18" s="33">
        <v>21</v>
      </c>
      <c r="X18" s="29">
        <f>[5]Անալիտիկ!C14</f>
        <v>109902</v>
      </c>
      <c r="Y18" s="29">
        <f>[5]Անալիտիկ!C15</f>
        <v>103699</v>
      </c>
      <c r="Z18" s="29">
        <f>[5]Անալիտիկ!C42</f>
        <v>101288</v>
      </c>
      <c r="AA18" s="29">
        <f>[5]Անալիտիկ!C43</f>
        <v>71396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81</v>
      </c>
      <c r="C19" s="28">
        <v>100</v>
      </c>
      <c r="D19" s="33">
        <v>13471710</v>
      </c>
      <c r="E19" s="33">
        <v>4480</v>
      </c>
      <c r="F19" s="33">
        <v>108542</v>
      </c>
      <c r="G19" s="33">
        <v>0</v>
      </c>
      <c r="H19" s="33">
        <v>107277</v>
      </c>
      <c r="I19" s="33">
        <v>7414486</v>
      </c>
      <c r="J19" s="33">
        <v>9522109</v>
      </c>
      <c r="K19" s="33">
        <v>-2468690</v>
      </c>
      <c r="L19" s="33">
        <v>0</v>
      </c>
      <c r="M19" s="33">
        <v>0</v>
      </c>
      <c r="N19" s="33">
        <v>0</v>
      </c>
      <c r="O19" s="33">
        <v>0</v>
      </c>
      <c r="P19" s="33">
        <v>6165766</v>
      </c>
      <c r="Q19" s="33">
        <v>3230</v>
      </c>
      <c r="R19" s="33">
        <v>233</v>
      </c>
      <c r="S19" s="33">
        <v>0</v>
      </c>
      <c r="T19" s="33">
        <v>13580252</v>
      </c>
      <c r="U19" s="33">
        <v>0</v>
      </c>
      <c r="V19" s="29">
        <f>'[5]Նաիրիտ-2'!C77</f>
        <v>-1077753.23</v>
      </c>
      <c r="W19" s="33">
        <v>3</v>
      </c>
      <c r="X19" s="29">
        <f>'[5]Նաիրիտ-2'!C14</f>
        <v>38418.589999999997</v>
      </c>
      <c r="Y19" s="29">
        <f>'[5]Նաիրիտ-2'!C15</f>
        <v>0</v>
      </c>
      <c r="Z19" s="29">
        <f>'[5]Նաիրիտ-2'!C42</f>
        <v>1116171.8199999998</v>
      </c>
      <c r="AA19" s="29">
        <f>'[5]Նաիրիտ-2'!C43</f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158" t="s">
        <v>189</v>
      </c>
      <c r="C20" s="34" t="s">
        <v>84</v>
      </c>
      <c r="D20" s="33">
        <v>1039</v>
      </c>
      <c r="E20" s="33">
        <v>0</v>
      </c>
      <c r="F20" s="33">
        <v>747654</v>
      </c>
      <c r="G20" s="33">
        <v>670374.19999999995</v>
      </c>
      <c r="H20" s="33">
        <v>77161</v>
      </c>
      <c r="I20" s="33">
        <v>70216</v>
      </c>
      <c r="J20" s="33">
        <v>100</v>
      </c>
      <c r="K20" s="33">
        <v>70116</v>
      </c>
      <c r="L20" s="33">
        <v>0</v>
      </c>
      <c r="M20" s="33">
        <v>0</v>
      </c>
      <c r="N20" s="33">
        <v>0</v>
      </c>
      <c r="O20" s="33">
        <v>0</v>
      </c>
      <c r="P20" s="33">
        <v>678477</v>
      </c>
      <c r="Q20" s="33">
        <v>669949</v>
      </c>
      <c r="R20" s="33">
        <v>8310</v>
      </c>
      <c r="S20" s="33">
        <v>0</v>
      </c>
      <c r="T20" s="33">
        <v>748693</v>
      </c>
      <c r="U20" s="33">
        <v>8223445.7999999998</v>
      </c>
      <c r="V20" s="29">
        <f>[5]Էներգաիմպէքս!C77</f>
        <v>43617.8</v>
      </c>
      <c r="W20" s="33">
        <v>1</v>
      </c>
      <c r="X20" s="29">
        <f>[5]Էներգաիմպէքս!C14</f>
        <v>8264414.0999999996</v>
      </c>
      <c r="Y20" s="29">
        <f>[5]Էներգաիմպէքս!C15</f>
        <v>8223445.7999999998</v>
      </c>
      <c r="Z20" s="29">
        <f>[5]Էներգաիմպէքս!C42</f>
        <v>8214863.534</v>
      </c>
      <c r="AA20" s="29">
        <f>[5]Էներգաիմպէքս!C43</f>
        <v>8147099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160</v>
      </c>
      <c r="C21" s="28">
        <v>100</v>
      </c>
      <c r="D21" s="33">
        <v>1185862</v>
      </c>
      <c r="E21" s="33">
        <v>1177351</v>
      </c>
      <c r="F21" s="33">
        <v>150823</v>
      </c>
      <c r="G21" s="33">
        <v>134455.9</v>
      </c>
      <c r="H21" s="33">
        <v>9606.5</v>
      </c>
      <c r="I21" s="33">
        <v>88436.9</v>
      </c>
      <c r="J21" s="33">
        <v>93158</v>
      </c>
      <c r="K21" s="33">
        <v>-4721.5</v>
      </c>
      <c r="L21" s="33">
        <v>0</v>
      </c>
      <c r="M21" s="33">
        <v>1201551</v>
      </c>
      <c r="N21" s="33">
        <v>66631.5</v>
      </c>
      <c r="O21" s="33">
        <v>1134919</v>
      </c>
      <c r="P21" s="33">
        <v>46697</v>
      </c>
      <c r="Q21" s="33">
        <v>6722</v>
      </c>
      <c r="R21" s="33">
        <v>12847</v>
      </c>
      <c r="S21" s="33">
        <v>2550</v>
      </c>
      <c r="T21" s="33">
        <v>1336685</v>
      </c>
      <c r="U21" s="33">
        <v>268615.8</v>
      </c>
      <c r="V21" s="29">
        <f>[5]Հայավտոկայարան!C77</f>
        <v>9551.1</v>
      </c>
      <c r="W21" s="33">
        <v>107</v>
      </c>
      <c r="X21" s="29">
        <f>[5]Հայավտոկայարան!C14</f>
        <v>276020.8</v>
      </c>
      <c r="Y21" s="29">
        <f>[5]Հայավտոկայարան!C15</f>
        <v>268615.8</v>
      </c>
      <c r="Z21" s="29">
        <f>[5]Հայավտոկայարան!C42</f>
        <v>259759.4</v>
      </c>
      <c r="AA21" s="29">
        <f>[5]Հայավտոկայարան!C43</f>
        <v>122825.60000000001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29">
        <f>[5]Sheet13!C77</f>
        <v>0</v>
      </c>
      <c r="W22" s="33"/>
      <c r="X22" s="29">
        <f>[5]Sheet13!C14</f>
        <v>0</v>
      </c>
      <c r="Y22" s="29">
        <f>[5]Sheet13!C15</f>
        <v>0</v>
      </c>
      <c r="Z22" s="29">
        <f>[5]Sheet13!C42</f>
        <v>0</v>
      </c>
      <c r="AA22" s="29">
        <f>[5]Sheet13!C43</f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29">
        <f>[5]Sheet14!C77</f>
        <v>0</v>
      </c>
      <c r="W23" s="33"/>
      <c r="X23" s="29">
        <f>[5]Sheet14!C14</f>
        <v>0</v>
      </c>
      <c r="Y23" s="29">
        <f>[5]Sheet14!C15</f>
        <v>0</v>
      </c>
      <c r="Z23" s="29">
        <f>[5]Sheet14!C42</f>
        <v>0</v>
      </c>
      <c r="AA23" s="29">
        <f>[5]Sheet14!C43</f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29">
        <f>[5]Sheet15!C77</f>
        <v>0</v>
      </c>
      <c r="W24" s="33"/>
      <c r="X24" s="29">
        <f>[5]Sheet15!C14</f>
        <v>0</v>
      </c>
      <c r="Y24" s="29">
        <f>[5]Sheet15!C15</f>
        <v>0</v>
      </c>
      <c r="Z24" s="29">
        <f>[5]Sheet15!C42</f>
        <v>0</v>
      </c>
      <c r="AA24" s="29">
        <f>[5]Sheet15!C43</f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29">
        <f>[5]Sheet16!C77</f>
        <v>0</v>
      </c>
      <c r="W25" s="33"/>
      <c r="X25" s="29">
        <f>[5]Sheet16!C14</f>
        <v>0</v>
      </c>
      <c r="Y25" s="29">
        <f>[5]Sheet16!C15</f>
        <v>0</v>
      </c>
      <c r="Z25" s="29">
        <f>[5]Sheet16!C42</f>
        <v>0</v>
      </c>
      <c r="AA25" s="29">
        <f>[5]Sheet16!C43</f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29">
        <f>[5]Sheet17!C77</f>
        <v>0</v>
      </c>
      <c r="W26" s="33"/>
      <c r="X26" s="29">
        <f>[5]Sheet17!C14</f>
        <v>0</v>
      </c>
      <c r="Y26" s="29">
        <f>[5]Sheet17!C15</f>
        <v>0</v>
      </c>
      <c r="Z26" s="29">
        <f>[5]Sheet17!C42</f>
        <v>0</v>
      </c>
      <c r="AA26" s="29">
        <f>[5]Sheet17!C43</f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29">
        <f>[5]Sheet18!C77</f>
        <v>0</v>
      </c>
      <c r="W27" s="33"/>
      <c r="X27" s="29">
        <f>[5]Sheet18!C14</f>
        <v>0</v>
      </c>
      <c r="Y27" s="29">
        <f>[5]Sheet18!C15</f>
        <v>0</v>
      </c>
      <c r="Z27" s="29">
        <f>[5]Sheet18!C42</f>
        <v>0</v>
      </c>
      <c r="AA27" s="29">
        <f>[5]Sheet18!C43</f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29">
        <f>[5]Sheet19!C77</f>
        <v>0</v>
      </c>
      <c r="W28" s="33"/>
      <c r="X28" s="29">
        <f>[5]Sheet19!C14</f>
        <v>0</v>
      </c>
      <c r="Y28" s="29">
        <f>[5]Sheet19!C15</f>
        <v>0</v>
      </c>
      <c r="Z28" s="29">
        <f>[5]Sheet19!C42</f>
        <v>0</v>
      </c>
      <c r="AA28" s="29">
        <f>[5]Sheet19!C43</f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29">
        <f>[5]Sheet20!C77</f>
        <v>0</v>
      </c>
      <c r="W29" s="33"/>
      <c r="X29" s="29">
        <f>[5]Sheet20!C14</f>
        <v>0</v>
      </c>
      <c r="Y29" s="29">
        <f>[5]Sheet20!C15</f>
        <v>0</v>
      </c>
      <c r="Z29" s="29">
        <f>[5]Sheet20!C42</f>
        <v>0</v>
      </c>
      <c r="AA29" s="29">
        <f>[5]Sheet20!C43</f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29">
        <f>[5]Sheet21!C77</f>
        <v>0</v>
      </c>
      <c r="W30" s="33"/>
      <c r="X30" s="41">
        <f>[5]Sheet21!C14</f>
        <v>0</v>
      </c>
      <c r="Y30" s="41">
        <f>[5]Sheet21!C15</f>
        <v>0</v>
      </c>
      <c r="Z30" s="41">
        <f>[5]Sheet21!C42</f>
        <v>0</v>
      </c>
      <c r="AA30" s="41">
        <f>[5]Sheet21!C43</f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f t="shared" ref="D31:AA31" si="0">SUM(D10:D30)</f>
        <v>392578324.98399997</v>
      </c>
      <c r="E31" s="61">
        <f t="shared" si="0"/>
        <v>303028090</v>
      </c>
      <c r="F31" s="61">
        <f t="shared" si="0"/>
        <v>97006399</v>
      </c>
      <c r="G31" s="61">
        <f t="shared" si="0"/>
        <v>9086837.0999999996</v>
      </c>
      <c r="H31" s="61">
        <f t="shared" si="0"/>
        <v>25235812.5</v>
      </c>
      <c r="I31" s="61">
        <f t="shared" si="0"/>
        <v>80993536.900000006</v>
      </c>
      <c r="J31" s="61">
        <f t="shared" si="0"/>
        <v>41500047</v>
      </c>
      <c r="K31" s="61">
        <f t="shared" si="0"/>
        <v>19740371.5</v>
      </c>
      <c r="L31" s="61">
        <f t="shared" si="0"/>
        <v>1567141</v>
      </c>
      <c r="M31" s="61">
        <f t="shared" si="0"/>
        <v>334699344</v>
      </c>
      <c r="N31" s="61">
        <f t="shared" si="0"/>
        <v>319447105.5</v>
      </c>
      <c r="O31" s="61">
        <f t="shared" si="0"/>
        <v>12943310</v>
      </c>
      <c r="P31" s="61">
        <f t="shared" si="0"/>
        <v>73891803</v>
      </c>
      <c r="Q31" s="61">
        <f t="shared" si="0"/>
        <v>33291681</v>
      </c>
      <c r="R31" s="61">
        <f t="shared" si="0"/>
        <v>590520</v>
      </c>
      <c r="S31" s="61">
        <f t="shared" si="0"/>
        <v>472263</v>
      </c>
      <c r="T31" s="61">
        <f t="shared" si="0"/>
        <v>489584724</v>
      </c>
      <c r="U31" s="46">
        <f t="shared" si="0"/>
        <v>77523456.200000003</v>
      </c>
      <c r="V31" s="47">
        <f t="shared" si="0"/>
        <v>25695217.670000002</v>
      </c>
      <c r="W31" s="61">
        <f t="shared" si="0"/>
        <v>2913</v>
      </c>
      <c r="X31" s="47">
        <f t="shared" si="0"/>
        <v>134127494.89199999</v>
      </c>
      <c r="Y31" s="47">
        <f t="shared" si="0"/>
        <v>77523456.448999986</v>
      </c>
      <c r="Z31" s="47">
        <f t="shared" si="0"/>
        <v>108743793.18099999</v>
      </c>
      <c r="AA31" s="48">
        <f t="shared" si="0"/>
        <v>89221202.048999995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8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9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AA6:AA8"/>
    <mergeCell ref="G7:G8"/>
    <mergeCell ref="H7:H8"/>
    <mergeCell ref="J7:J8"/>
    <mergeCell ref="K7:K8"/>
    <mergeCell ref="L7:L8"/>
    <mergeCell ref="N7:N8"/>
    <mergeCell ref="O7:O8"/>
    <mergeCell ref="Q7:Q8"/>
    <mergeCell ref="R7:R8"/>
    <mergeCell ref="S7:S8"/>
    <mergeCell ref="V6:V8"/>
    <mergeCell ref="W6:W8"/>
    <mergeCell ref="X6:X8"/>
    <mergeCell ref="Y6:Y8"/>
    <mergeCell ref="Z6:Z8"/>
    <mergeCell ref="N6:O6"/>
    <mergeCell ref="P6:P8"/>
    <mergeCell ref="Q6:S6"/>
    <mergeCell ref="T6:T8"/>
    <mergeCell ref="U6:U8"/>
    <mergeCell ref="T1:Y1"/>
    <mergeCell ref="A2:Y2"/>
    <mergeCell ref="A3:Y3"/>
    <mergeCell ref="A4:Y4"/>
    <mergeCell ref="C6:C8"/>
    <mergeCell ref="D6:D8"/>
    <mergeCell ref="E6:E8"/>
    <mergeCell ref="F6:F8"/>
    <mergeCell ref="G6:H6"/>
    <mergeCell ref="I6:I8"/>
    <mergeCell ref="J6:L6"/>
    <mergeCell ref="M6:M8"/>
    <mergeCell ref="A6:A7"/>
    <mergeCell ref="B6:B7"/>
  </mergeCells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A4" workbookViewId="0">
      <selection activeCell="AA4" sqref="AA4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16384" width="10" style="4"/>
  </cols>
  <sheetData>
    <row r="1" spans="1:33" s="12" customFormat="1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219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225</v>
      </c>
      <c r="AB4" s="10"/>
    </row>
    <row r="5" spans="1:33" s="12" customFormat="1" ht="18" thickBot="1" x14ac:dyDescent="0.45">
      <c r="B5" s="13" t="s">
        <v>18</v>
      </c>
      <c r="C5" s="14"/>
      <c r="D5" s="12" t="s">
        <v>220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221</v>
      </c>
      <c r="C10" s="28">
        <v>100</v>
      </c>
      <c r="D10" s="33">
        <v>29023.3</v>
      </c>
      <c r="E10" s="33">
        <v>29023.3</v>
      </c>
      <c r="F10" s="33">
        <v>49486.3</v>
      </c>
      <c r="G10" s="33">
        <v>571.79999999999995</v>
      </c>
      <c r="H10" s="33">
        <v>37801.199999999997</v>
      </c>
      <c r="I10" s="33">
        <v>68767.7</v>
      </c>
      <c r="J10" s="33">
        <v>36150</v>
      </c>
      <c r="K10" s="33">
        <v>27195.200000000001</v>
      </c>
      <c r="L10" s="33">
        <v>5422.5</v>
      </c>
      <c r="M10" s="33">
        <v>619.5</v>
      </c>
      <c r="N10" s="33">
        <v>0</v>
      </c>
      <c r="O10" s="33">
        <v>0</v>
      </c>
      <c r="P10" s="33">
        <v>9122.4</v>
      </c>
      <c r="Q10" s="33">
        <v>2497.6</v>
      </c>
      <c r="R10" s="33">
        <v>834.5</v>
      </c>
      <c r="S10" s="33">
        <v>0</v>
      </c>
      <c r="T10" s="33">
        <v>78509.600000000006</v>
      </c>
      <c r="U10" s="33">
        <v>351014.2</v>
      </c>
      <c r="V10" s="29">
        <v>3053.2</v>
      </c>
      <c r="W10" s="33">
        <v>212</v>
      </c>
      <c r="X10" s="29">
        <v>351014.1</v>
      </c>
      <c r="Y10" s="29">
        <v>318340.19999999995</v>
      </c>
      <c r="Z10" s="29">
        <v>347126.40000000008</v>
      </c>
      <c r="AA10" s="29">
        <v>346528.10000000009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222</v>
      </c>
      <c r="C11" s="28">
        <v>100</v>
      </c>
      <c r="D11" s="33">
        <v>51236</v>
      </c>
      <c r="E11" s="33">
        <v>0</v>
      </c>
      <c r="F11" s="33">
        <v>28079.1</v>
      </c>
      <c r="G11" s="33">
        <v>15291.8</v>
      </c>
      <c r="H11" s="33">
        <v>12787.3</v>
      </c>
      <c r="I11" s="33">
        <v>27236.1</v>
      </c>
      <c r="J11" s="33">
        <v>13900</v>
      </c>
      <c r="K11" s="33">
        <v>11251.1</v>
      </c>
      <c r="L11" s="33">
        <v>2085</v>
      </c>
      <c r="M11" s="33">
        <v>51236</v>
      </c>
      <c r="N11" s="33">
        <v>0</v>
      </c>
      <c r="O11" s="33">
        <v>0</v>
      </c>
      <c r="P11" s="33">
        <v>843</v>
      </c>
      <c r="Q11" s="33">
        <v>88.3</v>
      </c>
      <c r="R11" s="33">
        <v>754.7</v>
      </c>
      <c r="S11" s="33">
        <v>0</v>
      </c>
      <c r="T11" s="33">
        <v>79315.100000000006</v>
      </c>
      <c r="U11" s="33">
        <v>12600</v>
      </c>
      <c r="V11" s="29">
        <v>6961.6</v>
      </c>
      <c r="W11" s="33">
        <v>2</v>
      </c>
      <c r="X11" s="29">
        <v>12600</v>
      </c>
      <c r="Y11" s="29">
        <v>0</v>
      </c>
      <c r="Z11" s="29">
        <v>5638.4</v>
      </c>
      <c r="AA11" s="29">
        <v>0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223</v>
      </c>
      <c r="C12" s="28">
        <v>100</v>
      </c>
      <c r="D12" s="33">
        <v>1578.3</v>
      </c>
      <c r="E12" s="33">
        <v>1578.3</v>
      </c>
      <c r="F12" s="33">
        <v>7609.5</v>
      </c>
      <c r="G12" s="33">
        <v>6727.7</v>
      </c>
      <c r="H12" s="33">
        <v>881.8</v>
      </c>
      <c r="I12" s="33">
        <v>7388.1</v>
      </c>
      <c r="J12" s="33">
        <v>100</v>
      </c>
      <c r="K12" s="33">
        <v>3533</v>
      </c>
      <c r="L12" s="33">
        <v>93</v>
      </c>
      <c r="M12" s="33">
        <v>0</v>
      </c>
      <c r="N12" s="33">
        <v>0</v>
      </c>
      <c r="O12" s="33">
        <v>2497.5</v>
      </c>
      <c r="P12" s="33">
        <v>1799.7</v>
      </c>
      <c r="Q12" s="33">
        <v>158.80000000000001</v>
      </c>
      <c r="R12" s="33">
        <v>1078.5</v>
      </c>
      <c r="S12" s="33">
        <v>562.4</v>
      </c>
      <c r="T12" s="33">
        <v>9187.7999999999993</v>
      </c>
      <c r="U12" s="33">
        <v>28836.6</v>
      </c>
      <c r="V12" s="29">
        <v>1124.8</v>
      </c>
      <c r="W12" s="33">
        <v>6</v>
      </c>
      <c r="X12" s="29">
        <v>28836.6</v>
      </c>
      <c r="Y12" s="29">
        <v>28836.6</v>
      </c>
      <c r="Z12" s="29">
        <v>27711.799999999996</v>
      </c>
      <c r="AA12" s="29">
        <v>27711.799999999996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224</v>
      </c>
      <c r="C13" s="28">
        <v>100</v>
      </c>
      <c r="D13" s="33">
        <v>10882</v>
      </c>
      <c r="E13" s="33">
        <v>10882</v>
      </c>
      <c r="F13" s="33">
        <v>91038.7</v>
      </c>
      <c r="G13" s="33">
        <v>0</v>
      </c>
      <c r="H13" s="33">
        <v>86876.6</v>
      </c>
      <c r="I13" s="33">
        <v>43837</v>
      </c>
      <c r="J13" s="33">
        <v>14000</v>
      </c>
      <c r="K13" s="33">
        <v>28995</v>
      </c>
      <c r="L13" s="33">
        <v>842</v>
      </c>
      <c r="M13" s="33">
        <v>0</v>
      </c>
      <c r="N13" s="33">
        <v>0</v>
      </c>
      <c r="O13" s="33">
        <v>0</v>
      </c>
      <c r="P13" s="33">
        <v>58083.7</v>
      </c>
      <c r="Q13" s="33">
        <v>64</v>
      </c>
      <c r="R13" s="33">
        <v>8552.2000000000007</v>
      </c>
      <c r="S13" s="33">
        <v>0</v>
      </c>
      <c r="T13" s="33">
        <v>101920.7</v>
      </c>
      <c r="U13" s="33">
        <v>382635.2</v>
      </c>
      <c r="V13" s="29">
        <v>3892.9</v>
      </c>
      <c r="W13" s="33">
        <v>233</v>
      </c>
      <c r="X13" s="29">
        <v>382635.3</v>
      </c>
      <c r="Y13" s="29">
        <v>372852</v>
      </c>
      <c r="Z13" s="29">
        <v>377887.80000000005</v>
      </c>
      <c r="AA13" s="29">
        <v>377887.80000000005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55</v>
      </c>
      <c r="C14" s="28"/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29">
        <v>0</v>
      </c>
      <c r="W14" s="33">
        <v>0</v>
      </c>
      <c r="X14" s="29">
        <v>0</v>
      </c>
      <c r="Y14" s="29">
        <v>0</v>
      </c>
      <c r="Z14" s="29">
        <v>0</v>
      </c>
      <c r="AA14" s="29">
        <v>0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29">
        <v>0</v>
      </c>
      <c r="W15" s="33">
        <v>0</v>
      </c>
      <c r="X15" s="29">
        <v>0</v>
      </c>
      <c r="Y15" s="29">
        <v>0</v>
      </c>
      <c r="Z15" s="29">
        <v>0</v>
      </c>
      <c r="AA15" s="29"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29">
        <v>0</v>
      </c>
      <c r="W16" s="33">
        <v>0</v>
      </c>
      <c r="X16" s="29">
        <v>0</v>
      </c>
      <c r="Y16" s="29">
        <v>0</v>
      </c>
      <c r="Z16" s="29">
        <v>0</v>
      </c>
      <c r="AA16" s="29"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29">
        <v>0</v>
      </c>
      <c r="W17" s="33">
        <v>0</v>
      </c>
      <c r="X17" s="29">
        <v>0</v>
      </c>
      <c r="Y17" s="29">
        <v>0</v>
      </c>
      <c r="Z17" s="29">
        <v>0</v>
      </c>
      <c r="AA17" s="29"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29">
        <v>0</v>
      </c>
      <c r="W18" s="33">
        <v>0</v>
      </c>
      <c r="X18" s="29">
        <v>0</v>
      </c>
      <c r="Y18" s="29">
        <v>0</v>
      </c>
      <c r="Z18" s="29">
        <v>0</v>
      </c>
      <c r="AA18" s="29"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29">
        <v>0</v>
      </c>
      <c r="W19" s="33">
        <v>0</v>
      </c>
      <c r="X19" s="29">
        <v>0</v>
      </c>
      <c r="Y19" s="29">
        <v>0</v>
      </c>
      <c r="Z19" s="29">
        <v>0</v>
      </c>
      <c r="AA19" s="29"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29">
        <v>0</v>
      </c>
      <c r="W20" s="33">
        <v>0</v>
      </c>
      <c r="X20" s="29">
        <v>0</v>
      </c>
      <c r="Y20" s="29">
        <v>0</v>
      </c>
      <c r="Z20" s="29">
        <v>0</v>
      </c>
      <c r="AA20" s="29"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29">
        <v>0</v>
      </c>
      <c r="W21" s="33">
        <v>0</v>
      </c>
      <c r="X21" s="29">
        <v>0</v>
      </c>
      <c r="Y21" s="29">
        <v>0</v>
      </c>
      <c r="Z21" s="29">
        <v>0</v>
      </c>
      <c r="AA21" s="29"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v>0</v>
      </c>
      <c r="W22" s="33">
        <v>0</v>
      </c>
      <c r="X22" s="29">
        <v>0</v>
      </c>
      <c r="Y22" s="29">
        <v>0</v>
      </c>
      <c r="Z22" s="29">
        <v>0</v>
      </c>
      <c r="AA22" s="29"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v>0</v>
      </c>
      <c r="W23" s="33">
        <v>0</v>
      </c>
      <c r="X23" s="29">
        <v>0</v>
      </c>
      <c r="Y23" s="29">
        <v>0</v>
      </c>
      <c r="Z23" s="29">
        <v>0</v>
      </c>
      <c r="AA23" s="29"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v>0</v>
      </c>
      <c r="W24" s="33">
        <v>0</v>
      </c>
      <c r="X24" s="29">
        <v>0</v>
      </c>
      <c r="Y24" s="29">
        <v>0</v>
      </c>
      <c r="Z24" s="29">
        <v>0</v>
      </c>
      <c r="AA24" s="29"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v>0</v>
      </c>
      <c r="W25" s="33">
        <v>0</v>
      </c>
      <c r="X25" s="29">
        <v>0</v>
      </c>
      <c r="Y25" s="29">
        <v>0</v>
      </c>
      <c r="Z25" s="29">
        <v>0</v>
      </c>
      <c r="AA25" s="29"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v>0</v>
      </c>
      <c r="W26" s="33">
        <v>0</v>
      </c>
      <c r="X26" s="29">
        <v>0</v>
      </c>
      <c r="Y26" s="29">
        <v>0</v>
      </c>
      <c r="Z26" s="29">
        <v>0</v>
      </c>
      <c r="AA26" s="29"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v>0</v>
      </c>
      <c r="W27" s="33">
        <v>0</v>
      </c>
      <c r="X27" s="29">
        <v>0</v>
      </c>
      <c r="Y27" s="29">
        <v>0</v>
      </c>
      <c r="Z27" s="29">
        <v>0</v>
      </c>
      <c r="AA27" s="29"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v>0</v>
      </c>
      <c r="W28" s="33">
        <v>0</v>
      </c>
      <c r="X28" s="29">
        <v>0</v>
      </c>
      <c r="Y28" s="29">
        <v>0</v>
      </c>
      <c r="Z28" s="29">
        <v>0</v>
      </c>
      <c r="AA28" s="29"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v>0</v>
      </c>
      <c r="W29" s="33">
        <v>0</v>
      </c>
      <c r="X29" s="29">
        <v>0</v>
      </c>
      <c r="Y29" s="29">
        <v>0</v>
      </c>
      <c r="Z29" s="29">
        <v>0</v>
      </c>
      <c r="AA29" s="29"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v>0</v>
      </c>
      <c r="W30" s="33">
        <v>0</v>
      </c>
      <c r="X30" s="41">
        <v>0</v>
      </c>
      <c r="Y30" s="41">
        <v>0</v>
      </c>
      <c r="Z30" s="41">
        <v>0</v>
      </c>
      <c r="AA30" s="41"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v>92719.6</v>
      </c>
      <c r="E31" s="61">
        <v>41483.599999999999</v>
      </c>
      <c r="F31" s="61">
        <v>176213.59999999998</v>
      </c>
      <c r="G31" s="61">
        <v>22591.3</v>
      </c>
      <c r="H31" s="61">
        <v>138346.90000000002</v>
      </c>
      <c r="I31" s="61">
        <v>147228.9</v>
      </c>
      <c r="J31" s="61">
        <v>64150</v>
      </c>
      <c r="K31" s="61">
        <v>70974.3</v>
      </c>
      <c r="L31" s="61">
        <v>8442.5</v>
      </c>
      <c r="M31" s="61">
        <v>51855.5</v>
      </c>
      <c r="N31" s="61">
        <v>0</v>
      </c>
      <c r="O31" s="61">
        <v>2497.5</v>
      </c>
      <c r="P31" s="61">
        <v>69848.800000000003</v>
      </c>
      <c r="Q31" s="61">
        <v>2808.7000000000003</v>
      </c>
      <c r="R31" s="61">
        <v>11219.900000000001</v>
      </c>
      <c r="S31" s="61">
        <v>562.4</v>
      </c>
      <c r="T31" s="61">
        <v>268933.2</v>
      </c>
      <c r="U31" s="46">
        <v>775086</v>
      </c>
      <c r="V31" s="47">
        <v>15032.499999999998</v>
      </c>
      <c r="W31" s="61">
        <v>453</v>
      </c>
      <c r="X31" s="47">
        <v>775086</v>
      </c>
      <c r="Y31" s="47">
        <v>720028.79999999993</v>
      </c>
      <c r="Z31" s="47">
        <v>758364.40000000014</v>
      </c>
      <c r="AA31" s="48">
        <v>752127.70000000019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7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8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R7:R8"/>
    <mergeCell ref="S7:S8"/>
    <mergeCell ref="K7:K8"/>
    <mergeCell ref="L7:L8"/>
    <mergeCell ref="N7:N8"/>
    <mergeCell ref="O7:O8"/>
    <mergeCell ref="Q7:Q8"/>
    <mergeCell ref="T1:Y1"/>
    <mergeCell ref="A2:Y2"/>
    <mergeCell ref="A3:Y3"/>
    <mergeCell ref="A4:Y4"/>
    <mergeCell ref="A6:A7"/>
    <mergeCell ref="B6:B7"/>
    <mergeCell ref="F6:F8"/>
    <mergeCell ref="G6:H6"/>
    <mergeCell ref="I6:I8"/>
    <mergeCell ref="J6:L6"/>
    <mergeCell ref="M6:M8"/>
    <mergeCell ref="N6:O6"/>
    <mergeCell ref="P6:P8"/>
    <mergeCell ref="Q6:S6"/>
    <mergeCell ref="T6:T8"/>
    <mergeCell ref="U6:U8"/>
    <mergeCell ref="V6:V8"/>
    <mergeCell ref="W6:W8"/>
    <mergeCell ref="X6:X8"/>
    <mergeCell ref="Y6:Y8"/>
    <mergeCell ref="Z6:Z8"/>
    <mergeCell ref="AA6:AA8"/>
    <mergeCell ref="C6:C8"/>
    <mergeCell ref="D6:D8"/>
    <mergeCell ref="E6:E8"/>
    <mergeCell ref="G7:G8"/>
    <mergeCell ref="H7:H8"/>
    <mergeCell ref="J7:J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workbookViewId="0">
      <selection activeCell="AB10" sqref="AB10:AF13"/>
    </sheetView>
  </sheetViews>
  <sheetFormatPr defaultColWidth="10" defaultRowHeight="17.399999999999999" x14ac:dyDescent="0.4"/>
  <cols>
    <col min="1" max="1" width="5.21875" style="12" customWidth="1"/>
    <col min="2" max="2" width="34.5546875" style="12" customWidth="1"/>
    <col min="3" max="3" width="5.109375" style="12" customWidth="1"/>
    <col min="4" max="4" width="18.33203125" style="12" customWidth="1"/>
    <col min="5" max="5" width="17.6640625" style="12" customWidth="1"/>
    <col min="6" max="7" width="18.33203125" style="12" customWidth="1"/>
    <col min="8" max="8" width="20" style="12" customWidth="1"/>
    <col min="9" max="9" width="17.77734375" style="12" customWidth="1"/>
    <col min="10" max="10" width="16.21875" style="12" customWidth="1"/>
    <col min="11" max="11" width="15.5546875" style="12" customWidth="1"/>
    <col min="12" max="12" width="17.88671875" style="12" customWidth="1"/>
    <col min="13" max="13" width="15.6640625" style="12" customWidth="1"/>
    <col min="14" max="14" width="14" style="12" customWidth="1"/>
    <col min="15" max="15" width="14.88671875" style="12" customWidth="1"/>
    <col min="16" max="16" width="14.5546875" style="12" customWidth="1"/>
    <col min="17" max="17" width="13.33203125" style="12" customWidth="1"/>
    <col min="18" max="18" width="16.109375" style="12" customWidth="1"/>
    <col min="19" max="19" width="11.77734375" style="12" customWidth="1"/>
    <col min="20" max="20" width="12.88671875" style="12" customWidth="1"/>
    <col min="21" max="21" width="16.33203125" style="15" customWidth="1"/>
    <col min="22" max="22" width="14.88671875" style="12" customWidth="1"/>
    <col min="23" max="23" width="15.109375" style="12" customWidth="1"/>
    <col min="24" max="24" width="17.109375" style="12" customWidth="1"/>
    <col min="25" max="27" width="16.77734375" style="12" customWidth="1"/>
    <col min="28" max="28" width="14.33203125" style="12" customWidth="1"/>
    <col min="29" max="29" width="13.21875" style="12" customWidth="1"/>
    <col min="30" max="30" width="12.77734375" style="12" customWidth="1"/>
    <col min="31" max="31" width="14.109375" style="12" hidden="1" customWidth="1"/>
    <col min="32" max="32" width="11.77734375" style="12" customWidth="1"/>
    <col min="33" max="16384" width="10" style="12"/>
  </cols>
  <sheetData>
    <row r="1" spans="1:33" ht="45" customHeight="1" x14ac:dyDescent="0.4">
      <c r="T1" s="147"/>
      <c r="U1" s="147"/>
      <c r="V1" s="147"/>
      <c r="W1" s="147"/>
      <c r="X1" s="147"/>
      <c r="Y1" s="147"/>
      <c r="Z1" s="109"/>
      <c r="AA1" s="109"/>
    </row>
    <row r="2" spans="1:33" s="17" customFormat="1" ht="41.25" customHeight="1" x14ac:dyDescent="0.4">
      <c r="A2" s="251" t="s">
        <v>15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1"/>
      <c r="S2" s="251"/>
      <c r="T2" s="251"/>
      <c r="U2" s="251"/>
      <c r="V2" s="251"/>
      <c r="W2" s="251"/>
      <c r="X2" s="251"/>
      <c r="Y2" s="251"/>
      <c r="Z2" s="252"/>
      <c r="AA2" s="252"/>
    </row>
    <row r="3" spans="1:33" s="17" customFormat="1" ht="39" customHeight="1" x14ac:dyDescent="0.4">
      <c r="A3" s="253" t="s">
        <v>16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3"/>
      <c r="V3" s="253"/>
      <c r="W3" s="253"/>
      <c r="X3" s="253"/>
      <c r="Y3" s="253"/>
      <c r="Z3" s="254"/>
      <c r="AA3" s="254"/>
    </row>
    <row r="4" spans="1:33" s="11" customFormat="1" ht="26.25" customHeight="1" x14ac:dyDescent="0.45">
      <c r="A4" s="114" t="s">
        <v>123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162</v>
      </c>
      <c r="AB4" s="10"/>
    </row>
    <row r="5" spans="1:33" ht="18" thickBot="1" x14ac:dyDescent="0.45">
      <c r="B5" s="13" t="s">
        <v>18</v>
      </c>
      <c r="C5" s="14"/>
      <c r="D5" s="12" t="s">
        <v>226</v>
      </c>
      <c r="AA5" s="16" t="s">
        <v>19</v>
      </c>
      <c r="AB5" s="17"/>
    </row>
    <row r="6" spans="1:33" ht="27.75" customHeight="1" thickTop="1" x14ac:dyDescent="0.4">
      <c r="A6" s="255" t="s">
        <v>20</v>
      </c>
      <c r="B6" s="256" t="s">
        <v>21</v>
      </c>
      <c r="C6" s="257" t="s">
        <v>22</v>
      </c>
      <c r="D6" s="258" t="s">
        <v>23</v>
      </c>
      <c r="E6" s="259" t="s">
        <v>24</v>
      </c>
      <c r="F6" s="258" t="s">
        <v>25</v>
      </c>
      <c r="G6" s="260" t="s">
        <v>26</v>
      </c>
      <c r="H6" s="261"/>
      <c r="I6" s="258" t="s">
        <v>27</v>
      </c>
      <c r="J6" s="260" t="s">
        <v>26</v>
      </c>
      <c r="K6" s="262"/>
      <c r="L6" s="261"/>
      <c r="M6" s="263" t="s">
        <v>28</v>
      </c>
      <c r="N6" s="260" t="s">
        <v>26</v>
      </c>
      <c r="O6" s="261"/>
      <c r="P6" s="258" t="s">
        <v>29</v>
      </c>
      <c r="Q6" s="264" t="s">
        <v>26</v>
      </c>
      <c r="R6" s="265"/>
      <c r="S6" s="266"/>
      <c r="T6" s="267" t="s">
        <v>30</v>
      </c>
      <c r="U6" s="258" t="s">
        <v>31</v>
      </c>
      <c r="V6" s="259" t="s">
        <v>32</v>
      </c>
      <c r="W6" s="258" t="s">
        <v>47</v>
      </c>
      <c r="X6" s="259" t="s">
        <v>33</v>
      </c>
      <c r="Y6" s="258" t="s">
        <v>34</v>
      </c>
      <c r="Z6" s="259" t="s">
        <v>35</v>
      </c>
      <c r="AA6" s="258" t="s">
        <v>36</v>
      </c>
    </row>
    <row r="7" spans="1:33" ht="239.25" customHeight="1" x14ac:dyDescent="0.4">
      <c r="A7" s="268"/>
      <c r="B7" s="269"/>
      <c r="C7" s="269"/>
      <c r="D7" s="270"/>
      <c r="E7" s="271"/>
      <c r="F7" s="270"/>
      <c r="G7" s="272" t="s">
        <v>37</v>
      </c>
      <c r="H7" s="273" t="s">
        <v>38</v>
      </c>
      <c r="I7" s="274"/>
      <c r="J7" s="272" t="s">
        <v>39</v>
      </c>
      <c r="K7" s="272" t="s">
        <v>40</v>
      </c>
      <c r="L7" s="273" t="s">
        <v>41</v>
      </c>
      <c r="M7" s="275"/>
      <c r="N7" s="276" t="s">
        <v>42</v>
      </c>
      <c r="O7" s="276" t="s">
        <v>43</v>
      </c>
      <c r="P7" s="270"/>
      <c r="Q7" s="272" t="s">
        <v>44</v>
      </c>
      <c r="R7" s="272" t="s">
        <v>45</v>
      </c>
      <c r="S7" s="273" t="s">
        <v>46</v>
      </c>
      <c r="T7" s="277"/>
      <c r="U7" s="270"/>
      <c r="V7" s="271"/>
      <c r="W7" s="270"/>
      <c r="X7" s="271"/>
      <c r="Y7" s="274"/>
      <c r="Z7" s="271"/>
      <c r="AA7" s="270"/>
    </row>
    <row r="8" spans="1:33" ht="148.5" customHeight="1" thickBot="1" x14ac:dyDescent="0.45">
      <c r="A8" s="278"/>
      <c r="B8" s="279"/>
      <c r="C8" s="280"/>
      <c r="D8" s="281"/>
      <c r="E8" s="282"/>
      <c r="F8" s="281"/>
      <c r="G8" s="283"/>
      <c r="H8" s="282"/>
      <c r="I8" s="284"/>
      <c r="J8" s="283"/>
      <c r="K8" s="283"/>
      <c r="L8" s="282"/>
      <c r="M8" s="285"/>
      <c r="N8" s="286"/>
      <c r="O8" s="286"/>
      <c r="P8" s="281"/>
      <c r="Q8" s="283"/>
      <c r="R8" s="283"/>
      <c r="S8" s="282"/>
      <c r="T8" s="287"/>
      <c r="U8" s="281"/>
      <c r="V8" s="282"/>
      <c r="W8" s="281"/>
      <c r="X8" s="282"/>
      <c r="Y8" s="284"/>
      <c r="Z8" s="282"/>
      <c r="AA8" s="281"/>
    </row>
    <row r="9" spans="1:33" s="294" customFormat="1" ht="15.75" customHeight="1" thickTop="1" thickBot="1" x14ac:dyDescent="0.45">
      <c r="A9" s="288">
        <v>1</v>
      </c>
      <c r="B9" s="289">
        <v>2</v>
      </c>
      <c r="C9" s="290">
        <v>3</v>
      </c>
      <c r="D9" s="291">
        <v>4</v>
      </c>
      <c r="E9" s="292">
        <v>5</v>
      </c>
      <c r="F9" s="291">
        <v>6</v>
      </c>
      <c r="G9" s="292">
        <v>7</v>
      </c>
      <c r="H9" s="292">
        <v>8</v>
      </c>
      <c r="I9" s="291">
        <v>9</v>
      </c>
      <c r="J9" s="292">
        <v>10</v>
      </c>
      <c r="K9" s="292">
        <v>11</v>
      </c>
      <c r="L9" s="292">
        <v>12</v>
      </c>
      <c r="M9" s="291">
        <v>13</v>
      </c>
      <c r="N9" s="291">
        <v>14</v>
      </c>
      <c r="O9" s="291">
        <v>15</v>
      </c>
      <c r="P9" s="291">
        <v>16</v>
      </c>
      <c r="Q9" s="292">
        <v>17</v>
      </c>
      <c r="R9" s="292">
        <v>18</v>
      </c>
      <c r="S9" s="293">
        <v>19</v>
      </c>
      <c r="T9" s="289">
        <v>20</v>
      </c>
      <c r="U9" s="291">
        <v>21</v>
      </c>
      <c r="V9" s="289">
        <v>22</v>
      </c>
      <c r="W9" s="291">
        <v>23</v>
      </c>
      <c r="X9" s="289">
        <v>24</v>
      </c>
      <c r="Y9" s="291">
        <v>25</v>
      </c>
      <c r="Z9" s="289">
        <v>26</v>
      </c>
      <c r="AA9" s="291">
        <v>27</v>
      </c>
    </row>
    <row r="10" spans="1:33" s="294" customFormat="1" ht="57" customHeight="1" x14ac:dyDescent="0.4">
      <c r="A10" s="27" t="s">
        <v>48</v>
      </c>
      <c r="B10" s="32" t="s">
        <v>82</v>
      </c>
      <c r="C10" s="28">
        <v>100</v>
      </c>
      <c r="D10" s="99">
        <v>618509</v>
      </c>
      <c r="E10" s="33">
        <v>617617</v>
      </c>
      <c r="F10" s="33">
        <v>69563</v>
      </c>
      <c r="G10" s="33">
        <v>18</v>
      </c>
      <c r="H10" s="33">
        <v>30008</v>
      </c>
      <c r="I10" s="33">
        <v>642942</v>
      </c>
      <c r="J10" s="33">
        <v>13000</v>
      </c>
      <c r="K10" s="33">
        <v>69956</v>
      </c>
      <c r="L10" s="33">
        <v>1950</v>
      </c>
      <c r="M10" s="33">
        <v>0</v>
      </c>
      <c r="N10" s="33">
        <v>0</v>
      </c>
      <c r="O10" s="33">
        <v>0</v>
      </c>
      <c r="P10" s="33">
        <v>45130</v>
      </c>
      <c r="Q10" s="33">
        <v>1245</v>
      </c>
      <c r="R10" s="33">
        <v>5488</v>
      </c>
      <c r="S10" s="33">
        <v>3678</v>
      </c>
      <c r="T10" s="33">
        <v>688071</v>
      </c>
      <c r="U10" s="33">
        <v>124260</v>
      </c>
      <c r="V10" s="295">
        <f>[6]Zinar!C77</f>
        <v>14529</v>
      </c>
      <c r="W10" s="33">
        <v>24</v>
      </c>
      <c r="X10" s="295">
        <f>[6]Zinar!C14</f>
        <v>129289</v>
      </c>
      <c r="Y10" s="295">
        <f>[6]Zinar!C15</f>
        <v>124261</v>
      </c>
      <c r="Z10" s="295">
        <f>[6]Zinar!C42</f>
        <v>111570</v>
      </c>
      <c r="AA10" s="295">
        <f>[6]Zinar!C43</f>
        <v>111570</v>
      </c>
      <c r="AB10" s="296"/>
      <c r="AC10" s="297"/>
      <c r="AD10" s="297"/>
      <c r="AE10" s="297"/>
      <c r="AF10" s="297"/>
      <c r="AG10" s="12"/>
    </row>
    <row r="11" spans="1:33" s="294" customFormat="1" ht="57" customHeight="1" x14ac:dyDescent="0.4">
      <c r="A11" s="27" t="s">
        <v>49</v>
      </c>
      <c r="B11" s="32" t="s">
        <v>83</v>
      </c>
      <c r="C11" s="28">
        <v>100</v>
      </c>
      <c r="D11" s="298">
        <v>367</v>
      </c>
      <c r="E11" s="32">
        <v>0</v>
      </c>
      <c r="F11" s="298">
        <v>183157</v>
      </c>
      <c r="G11" s="32">
        <v>20292</v>
      </c>
      <c r="H11" s="32">
        <v>156242</v>
      </c>
      <c r="I11" s="299">
        <v>135145</v>
      </c>
      <c r="J11" s="32">
        <v>92</v>
      </c>
      <c r="K11" s="32">
        <v>124234</v>
      </c>
      <c r="L11" s="32">
        <v>10819</v>
      </c>
      <c r="M11" s="100">
        <v>0</v>
      </c>
      <c r="N11" s="101">
        <v>0</v>
      </c>
      <c r="O11" s="101">
        <v>0</v>
      </c>
      <c r="P11" s="102">
        <v>48379</v>
      </c>
      <c r="Q11" s="101">
        <v>132</v>
      </c>
      <c r="R11" s="101">
        <v>9737</v>
      </c>
      <c r="S11" s="101">
        <v>0</v>
      </c>
      <c r="T11" s="100">
        <v>183524</v>
      </c>
      <c r="U11" s="101">
        <v>137419</v>
      </c>
      <c r="V11" s="295">
        <f>'[6]Arm-Aero'!C77</f>
        <v>54365</v>
      </c>
      <c r="W11" s="101">
        <v>9</v>
      </c>
      <c r="X11" s="295">
        <f>'[6]Arm-Aero'!C14</f>
        <v>141754.5</v>
      </c>
      <c r="Y11" s="295">
        <f>'[6]Arm-Aero'!C15</f>
        <v>137419.1</v>
      </c>
      <c r="Z11" s="295">
        <f>'[6]Arm-Aero'!C42</f>
        <v>76204.900000000009</v>
      </c>
      <c r="AA11" s="295">
        <f>'[6]Arm-Aero'!C43</f>
        <v>75282.600000000006</v>
      </c>
      <c r="AB11" s="296"/>
      <c r="AC11" s="297"/>
      <c r="AD11" s="297"/>
      <c r="AE11" s="297"/>
      <c r="AF11" s="297"/>
      <c r="AG11" s="12"/>
    </row>
    <row r="12" spans="1:33" s="294" customFormat="1" ht="57" customHeight="1" x14ac:dyDescent="0.4">
      <c r="A12" s="27" t="s">
        <v>50</v>
      </c>
      <c r="B12" s="32"/>
      <c r="C12" s="28">
        <v>100</v>
      </c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295">
        <f>[6]Sheet4!C77</f>
        <v>0</v>
      </c>
      <c r="W12" s="34"/>
      <c r="X12" s="295">
        <f>[6]Sheet4!C14</f>
        <v>0</v>
      </c>
      <c r="Y12" s="295">
        <f>[6]Sheet4!C15</f>
        <v>0</v>
      </c>
      <c r="Z12" s="295">
        <f>[6]Sheet4!C42</f>
        <v>0</v>
      </c>
      <c r="AA12" s="295">
        <f>[6]Sheet4!C43</f>
        <v>0</v>
      </c>
      <c r="AB12" s="296"/>
      <c r="AC12" s="297"/>
      <c r="AD12" s="297"/>
      <c r="AE12" s="297"/>
      <c r="AF12" s="297"/>
      <c r="AG12" s="12"/>
    </row>
    <row r="13" spans="1:33" s="294" customFormat="1" ht="57" customHeight="1" x14ac:dyDescent="0.4">
      <c r="A13" s="27" t="s">
        <v>51</v>
      </c>
      <c r="B13" s="32"/>
      <c r="C13" s="28">
        <v>100</v>
      </c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295">
        <f>[6]Sheet5!C77</f>
        <v>0</v>
      </c>
      <c r="W13" s="34"/>
      <c r="X13" s="295">
        <f>[6]Sheet5!C14</f>
        <v>0</v>
      </c>
      <c r="Y13" s="295">
        <f>[6]Sheet5!C15</f>
        <v>0</v>
      </c>
      <c r="Z13" s="295">
        <f>[6]Sheet5!C42</f>
        <v>0</v>
      </c>
      <c r="AA13" s="295">
        <f>[6]Sheet5!C43</f>
        <v>0</v>
      </c>
      <c r="AB13" s="296"/>
      <c r="AC13" s="297"/>
      <c r="AD13" s="297"/>
      <c r="AE13" s="297"/>
      <c r="AF13" s="297"/>
      <c r="AG13" s="12"/>
    </row>
    <row r="14" spans="1:33" s="294" customFormat="1" ht="57" customHeight="1" x14ac:dyDescent="0.4">
      <c r="A14" s="27" t="s">
        <v>52</v>
      </c>
      <c r="B14" s="32"/>
      <c r="C14" s="28">
        <v>100</v>
      </c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295">
        <f>[6]Sheet6!C77</f>
        <v>0</v>
      </c>
      <c r="W14" s="33"/>
      <c r="X14" s="295">
        <f>[6]Sheet6!C14</f>
        <v>0</v>
      </c>
      <c r="Y14" s="295">
        <f>[6]Sheet6!C15</f>
        <v>0</v>
      </c>
      <c r="Z14" s="295">
        <f>[6]Sheet6!C42</f>
        <v>0</v>
      </c>
      <c r="AA14" s="295">
        <f>[6]Sheet6!C43</f>
        <v>0</v>
      </c>
      <c r="AB14" s="296"/>
      <c r="AC14" s="297"/>
      <c r="AD14" s="297"/>
      <c r="AE14" s="297"/>
      <c r="AF14" s="297"/>
      <c r="AG14" s="12"/>
    </row>
    <row r="15" spans="1:33" s="294" customFormat="1" ht="57" customHeight="1" x14ac:dyDescent="0.4">
      <c r="A15" s="27" t="s">
        <v>53</v>
      </c>
      <c r="B15" s="32"/>
      <c r="C15" s="28">
        <v>100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295">
        <f>[6]Sheet7!C77</f>
        <v>0</v>
      </c>
      <c r="W15" s="34"/>
      <c r="X15" s="295">
        <f>[6]Sheet7!C14</f>
        <v>0</v>
      </c>
      <c r="Y15" s="295">
        <f>[6]Sheet7!C15</f>
        <v>0</v>
      </c>
      <c r="Z15" s="295">
        <f>[6]Sheet7!C42</f>
        <v>0</v>
      </c>
      <c r="AA15" s="295">
        <f>[6]Sheet7!C43</f>
        <v>0</v>
      </c>
      <c r="AB15" s="296"/>
      <c r="AC15" s="297"/>
      <c r="AD15" s="297"/>
      <c r="AE15" s="297"/>
      <c r="AF15" s="297"/>
      <c r="AG15" s="12"/>
    </row>
    <row r="16" spans="1:33" s="294" customFormat="1" ht="57" customHeight="1" x14ac:dyDescent="0.4">
      <c r="A16" s="27" t="s">
        <v>54</v>
      </c>
      <c r="B16" s="32"/>
      <c r="C16" s="28">
        <v>100</v>
      </c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295">
        <f>[6]Sheet8!C77</f>
        <v>0</v>
      </c>
      <c r="W16" s="34"/>
      <c r="X16" s="295">
        <f>[6]Sheet8!C14</f>
        <v>0</v>
      </c>
      <c r="Y16" s="295">
        <f>[6]Sheet8!C15</f>
        <v>0</v>
      </c>
      <c r="Z16" s="295">
        <f>[6]Sheet8!C42</f>
        <v>0</v>
      </c>
      <c r="AA16" s="295">
        <f>[6]Sheet8!C43</f>
        <v>0</v>
      </c>
      <c r="AB16" s="296"/>
      <c r="AC16" s="297"/>
      <c r="AD16" s="297"/>
      <c r="AE16" s="297"/>
      <c r="AF16" s="297"/>
      <c r="AG16" s="12"/>
    </row>
    <row r="17" spans="1:33" s="294" customFormat="1" ht="57" customHeight="1" x14ac:dyDescent="0.4">
      <c r="A17" s="27" t="s">
        <v>56</v>
      </c>
      <c r="B17" s="32"/>
      <c r="C17" s="28">
        <v>100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295">
        <f>[6]Sheet9!C77</f>
        <v>0</v>
      </c>
      <c r="W17" s="34"/>
      <c r="X17" s="295">
        <f>[6]Sheet9!C14</f>
        <v>0</v>
      </c>
      <c r="Y17" s="295">
        <f>[6]Sheet9!C15</f>
        <v>0</v>
      </c>
      <c r="Z17" s="295">
        <f>[6]Sheet9!C42</f>
        <v>0</v>
      </c>
      <c r="AA17" s="295">
        <f>[6]Sheet9!C43</f>
        <v>0</v>
      </c>
      <c r="AB17" s="296"/>
      <c r="AC17" s="297"/>
      <c r="AD17" s="297"/>
      <c r="AE17" s="297"/>
      <c r="AF17" s="297"/>
      <c r="AG17" s="12"/>
    </row>
    <row r="18" spans="1:33" ht="57" customHeight="1" x14ac:dyDescent="0.4">
      <c r="A18" s="27" t="s">
        <v>57</v>
      </c>
      <c r="B18" s="32"/>
      <c r="C18" s="28">
        <v>100</v>
      </c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295">
        <f>[6]Sheet10!C77</f>
        <v>0</v>
      </c>
      <c r="W18" s="34"/>
      <c r="X18" s="295">
        <f>[6]Sheet10!C14</f>
        <v>0</v>
      </c>
      <c r="Y18" s="295">
        <f>[6]Sheet10!C15</f>
        <v>0</v>
      </c>
      <c r="Z18" s="295">
        <f>[6]Sheet10!C42</f>
        <v>0</v>
      </c>
      <c r="AA18" s="295">
        <f>[6]Sheet10!C43</f>
        <v>0</v>
      </c>
      <c r="AB18" s="296"/>
      <c r="AC18" s="297"/>
      <c r="AD18" s="297"/>
      <c r="AE18" s="297"/>
      <c r="AF18" s="297"/>
    </row>
    <row r="19" spans="1:33" ht="57" customHeight="1" x14ac:dyDescent="0.4">
      <c r="A19" s="27" t="s">
        <v>58</v>
      </c>
      <c r="B19" s="32"/>
      <c r="C19" s="28">
        <v>100</v>
      </c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295">
        <f>[6]Sheet12!C77</f>
        <v>0</v>
      </c>
      <c r="W19" s="34"/>
      <c r="X19" s="295">
        <f>[6]Sheet12!C14</f>
        <v>0</v>
      </c>
      <c r="Y19" s="295">
        <f>[6]Sheet12!C15</f>
        <v>0</v>
      </c>
      <c r="Z19" s="295">
        <f>[6]Sheet12!C42</f>
        <v>0</v>
      </c>
      <c r="AA19" s="295">
        <f>[6]Sheet12!C43</f>
        <v>0</v>
      </c>
      <c r="AB19" s="296"/>
      <c r="AC19" s="297"/>
      <c r="AD19" s="297"/>
      <c r="AE19" s="297"/>
      <c r="AF19" s="297"/>
    </row>
    <row r="20" spans="1:33" ht="57" customHeight="1" x14ac:dyDescent="0.4">
      <c r="A20" s="35" t="s">
        <v>59</v>
      </c>
      <c r="B20" s="32"/>
      <c r="C20" s="34" t="s">
        <v>84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295">
        <f>[6]Sheet11!C77</f>
        <v>0</v>
      </c>
      <c r="W20" s="34"/>
      <c r="X20" s="295">
        <f>[6]Sheet11!C14</f>
        <v>0</v>
      </c>
      <c r="Y20" s="295">
        <f>[6]Sheet11!C15</f>
        <v>0</v>
      </c>
      <c r="Z20" s="295">
        <f>[6]Sheet11!C42</f>
        <v>0</v>
      </c>
      <c r="AA20" s="295">
        <f>[6]Sheet11!C43</f>
        <v>0</v>
      </c>
      <c r="AB20" s="296"/>
      <c r="AC20" s="297"/>
      <c r="AD20" s="297"/>
      <c r="AE20" s="297"/>
      <c r="AF20" s="297"/>
    </row>
    <row r="21" spans="1:33" ht="57" customHeight="1" x14ac:dyDescent="0.4">
      <c r="A21" s="35" t="s">
        <v>60</v>
      </c>
      <c r="B21" s="32"/>
      <c r="C21" s="34" t="s">
        <v>84</v>
      </c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3"/>
      <c r="V21" s="295">
        <f>'[6]Sheet '!C77</f>
        <v>0</v>
      </c>
      <c r="W21" s="34"/>
      <c r="X21" s="295">
        <f>'[6]Sheet '!C14</f>
        <v>0</v>
      </c>
      <c r="Y21" s="295">
        <f>'[6]Sheet '!C15</f>
        <v>0</v>
      </c>
      <c r="Z21" s="295">
        <f>'[6]Sheet '!C42</f>
        <v>0</v>
      </c>
      <c r="AA21" s="295">
        <f>'[6]Sheet '!C43</f>
        <v>0</v>
      </c>
      <c r="AB21" s="296"/>
      <c r="AC21" s="297"/>
      <c r="AD21" s="297"/>
      <c r="AE21" s="297"/>
      <c r="AF21" s="297"/>
    </row>
    <row r="22" spans="1:33" ht="57" customHeight="1" x14ac:dyDescent="0.4">
      <c r="A22" s="35" t="s">
        <v>61</v>
      </c>
      <c r="B22" s="32"/>
      <c r="C22" s="34" t="s">
        <v>84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295">
        <f>[6]Sheet13!C77</f>
        <v>0</v>
      </c>
      <c r="W22" s="34"/>
      <c r="X22" s="295">
        <f>[6]Sheet13!C14</f>
        <v>0</v>
      </c>
      <c r="Y22" s="295">
        <f>[6]Sheet13!C15</f>
        <v>0</v>
      </c>
      <c r="Z22" s="295">
        <f>[6]Sheet13!C42</f>
        <v>0</v>
      </c>
      <c r="AA22" s="295">
        <f>[6]Sheet13!C43</f>
        <v>0</v>
      </c>
      <c r="AB22" s="296"/>
      <c r="AC22" s="297"/>
      <c r="AD22" s="297"/>
      <c r="AE22" s="297"/>
      <c r="AF22" s="297"/>
    </row>
    <row r="23" spans="1:33" ht="57" customHeight="1" x14ac:dyDescent="0.4">
      <c r="A23" s="35" t="s">
        <v>62</v>
      </c>
      <c r="B23" s="32" t="s">
        <v>55</v>
      </c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3"/>
      <c r="V23" s="295">
        <f>[6]Sheet14!C77</f>
        <v>0</v>
      </c>
      <c r="W23" s="34"/>
      <c r="X23" s="295">
        <f>[6]Sheet14!C14</f>
        <v>0</v>
      </c>
      <c r="Y23" s="295">
        <f>[6]Sheet14!C15</f>
        <v>0</v>
      </c>
      <c r="Z23" s="295">
        <f>[6]Sheet14!C42</f>
        <v>0</v>
      </c>
      <c r="AA23" s="295">
        <f>[6]Sheet14!C43</f>
        <v>0</v>
      </c>
      <c r="AB23" s="296"/>
      <c r="AC23" s="297"/>
      <c r="AD23" s="297"/>
      <c r="AE23" s="297"/>
      <c r="AF23" s="297"/>
    </row>
    <row r="24" spans="1:33" ht="57" customHeight="1" x14ac:dyDescent="0.4">
      <c r="A24" s="35" t="s">
        <v>63</v>
      </c>
      <c r="B24" s="36" t="s">
        <v>55</v>
      </c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3"/>
      <c r="V24" s="295">
        <f>[6]Sheet15!C77</f>
        <v>0</v>
      </c>
      <c r="W24" s="34"/>
      <c r="X24" s="295">
        <f>[6]Sheet15!C14</f>
        <v>0</v>
      </c>
      <c r="Y24" s="295">
        <f>[6]Sheet15!C15</f>
        <v>0</v>
      </c>
      <c r="Z24" s="295">
        <f>[6]Sheet15!C42</f>
        <v>0</v>
      </c>
      <c r="AA24" s="295">
        <f>[6]Sheet15!C43</f>
        <v>0</v>
      </c>
      <c r="AB24" s="296"/>
      <c r="AC24" s="297"/>
      <c r="AD24" s="297"/>
      <c r="AE24" s="297"/>
      <c r="AF24" s="297"/>
    </row>
    <row r="25" spans="1:33" ht="57" customHeight="1" x14ac:dyDescent="0.4">
      <c r="A25" s="35" t="s">
        <v>64</v>
      </c>
      <c r="B25" s="36" t="s">
        <v>55</v>
      </c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3"/>
      <c r="V25" s="295">
        <f>[6]Sheet16!C77</f>
        <v>0</v>
      </c>
      <c r="W25" s="34"/>
      <c r="X25" s="295">
        <f>[6]Sheet16!C14</f>
        <v>0</v>
      </c>
      <c r="Y25" s="295">
        <f>[6]Sheet16!C15</f>
        <v>0</v>
      </c>
      <c r="Z25" s="295">
        <f>[6]Sheet16!C42</f>
        <v>0</v>
      </c>
      <c r="AA25" s="295">
        <f>[6]Sheet16!C43</f>
        <v>0</v>
      </c>
      <c r="AB25" s="296"/>
      <c r="AC25" s="297"/>
      <c r="AD25" s="297"/>
      <c r="AE25" s="297"/>
      <c r="AF25" s="297"/>
    </row>
    <row r="26" spans="1:33" ht="57" customHeight="1" x14ac:dyDescent="0.4">
      <c r="A26" s="35" t="s">
        <v>65</v>
      </c>
      <c r="B26" s="36" t="s">
        <v>55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3"/>
      <c r="V26" s="295">
        <f>[6]Sheet17!C77</f>
        <v>0</v>
      </c>
      <c r="W26" s="34"/>
      <c r="X26" s="295">
        <f>[6]Sheet17!C14</f>
        <v>0</v>
      </c>
      <c r="Y26" s="295">
        <f>[6]Sheet17!C15</f>
        <v>0</v>
      </c>
      <c r="Z26" s="295">
        <f>[6]Sheet17!C42</f>
        <v>0</v>
      </c>
      <c r="AA26" s="295">
        <f>[6]Sheet17!C43</f>
        <v>0</v>
      </c>
      <c r="AB26" s="296"/>
      <c r="AC26" s="297"/>
      <c r="AD26" s="297"/>
      <c r="AE26" s="297"/>
      <c r="AF26" s="297"/>
    </row>
    <row r="27" spans="1:33" ht="57" customHeight="1" x14ac:dyDescent="0.4">
      <c r="A27" s="35" t="s">
        <v>66</v>
      </c>
      <c r="B27" s="36" t="s">
        <v>55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3"/>
      <c r="V27" s="295">
        <f>[6]Sheet18!C77</f>
        <v>0</v>
      </c>
      <c r="W27" s="34"/>
      <c r="X27" s="295">
        <f>[6]Sheet18!C14</f>
        <v>0</v>
      </c>
      <c r="Y27" s="295">
        <f>[6]Sheet18!C15</f>
        <v>0</v>
      </c>
      <c r="Z27" s="295">
        <f>[6]Sheet18!C42</f>
        <v>0</v>
      </c>
      <c r="AA27" s="295">
        <f>[6]Sheet18!C43</f>
        <v>0</v>
      </c>
      <c r="AB27" s="296"/>
      <c r="AC27" s="297"/>
      <c r="AD27" s="297"/>
      <c r="AE27" s="297"/>
      <c r="AF27" s="297"/>
    </row>
    <row r="28" spans="1:33" ht="57" customHeight="1" x14ac:dyDescent="0.4">
      <c r="A28" s="35" t="s">
        <v>67</v>
      </c>
      <c r="B28" s="36" t="s">
        <v>55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3"/>
      <c r="V28" s="295">
        <f>[6]Sheet19!C77</f>
        <v>0</v>
      </c>
      <c r="W28" s="34"/>
      <c r="X28" s="295">
        <f>[6]Sheet19!C14</f>
        <v>0</v>
      </c>
      <c r="Y28" s="295">
        <f>[6]Sheet19!C15</f>
        <v>0</v>
      </c>
      <c r="Z28" s="295">
        <f>[6]Sheet19!C42</f>
        <v>0</v>
      </c>
      <c r="AA28" s="295">
        <f>[6]Sheet19!C43</f>
        <v>0</v>
      </c>
      <c r="AB28" s="296"/>
      <c r="AC28" s="297"/>
      <c r="AD28" s="297"/>
      <c r="AE28" s="297"/>
      <c r="AF28" s="297"/>
    </row>
    <row r="29" spans="1:33" ht="57" customHeight="1" x14ac:dyDescent="0.4">
      <c r="A29" s="35" t="s">
        <v>68</v>
      </c>
      <c r="B29" s="36" t="s">
        <v>55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3"/>
      <c r="V29" s="295">
        <f>[6]Sheet20!C77</f>
        <v>0</v>
      </c>
      <c r="W29" s="34"/>
      <c r="X29" s="295">
        <f>[6]Sheet20!C14</f>
        <v>0</v>
      </c>
      <c r="Y29" s="295">
        <f>[6]Sheet20!C15</f>
        <v>0</v>
      </c>
      <c r="Z29" s="295">
        <f>[6]Sheet20!C42</f>
        <v>0</v>
      </c>
      <c r="AA29" s="295">
        <f>[6]Sheet20!C43</f>
        <v>0</v>
      </c>
      <c r="AB29" s="296"/>
      <c r="AC29" s="297"/>
      <c r="AD29" s="297"/>
      <c r="AE29" s="297"/>
      <c r="AF29" s="297"/>
    </row>
    <row r="30" spans="1:33" ht="57" customHeight="1" thickBot="1" x14ac:dyDescent="0.45">
      <c r="A30" s="37" t="s">
        <v>69</v>
      </c>
      <c r="B30" s="38" t="s">
        <v>55</v>
      </c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40"/>
      <c r="V30" s="295">
        <f>[6]Sheet21!C77</f>
        <v>0</v>
      </c>
      <c r="W30" s="39"/>
      <c r="X30" s="300">
        <f>[6]Sheet21!C14</f>
        <v>0</v>
      </c>
      <c r="Y30" s="300">
        <f>[6]Sheet21!C15</f>
        <v>0</v>
      </c>
      <c r="Z30" s="300">
        <f>[6]Sheet21!C42</f>
        <v>0</v>
      </c>
      <c r="AA30" s="300">
        <f>[6]Sheet21!C43</f>
        <v>0</v>
      </c>
      <c r="AB30" s="296"/>
      <c r="AC30" s="297"/>
      <c r="AD30" s="297"/>
      <c r="AE30" s="297"/>
      <c r="AF30" s="297"/>
    </row>
    <row r="31" spans="1:33" s="303" customFormat="1" ht="18" customHeight="1" thickBot="1" x14ac:dyDescent="0.45">
      <c r="A31" s="42"/>
      <c r="B31" s="43" t="s">
        <v>70</v>
      </c>
      <c r="C31" s="44"/>
      <c r="D31" s="45">
        <f t="shared" ref="D31:AA31" si="0">SUM(D10:D30)</f>
        <v>618876</v>
      </c>
      <c r="E31" s="45">
        <f t="shared" si="0"/>
        <v>617617</v>
      </c>
      <c r="F31" s="45">
        <f t="shared" si="0"/>
        <v>252720</v>
      </c>
      <c r="G31" s="45">
        <f t="shared" si="0"/>
        <v>20310</v>
      </c>
      <c r="H31" s="45">
        <f t="shared" si="0"/>
        <v>186250</v>
      </c>
      <c r="I31" s="45">
        <f t="shared" si="0"/>
        <v>778087</v>
      </c>
      <c r="J31" s="45">
        <f t="shared" si="0"/>
        <v>13092</v>
      </c>
      <c r="K31" s="45">
        <f t="shared" si="0"/>
        <v>194190</v>
      </c>
      <c r="L31" s="45">
        <f t="shared" si="0"/>
        <v>12769</v>
      </c>
      <c r="M31" s="45">
        <f t="shared" si="0"/>
        <v>0</v>
      </c>
      <c r="N31" s="45">
        <f t="shared" si="0"/>
        <v>0</v>
      </c>
      <c r="O31" s="45">
        <f t="shared" si="0"/>
        <v>0</v>
      </c>
      <c r="P31" s="45">
        <f t="shared" si="0"/>
        <v>93509</v>
      </c>
      <c r="Q31" s="45">
        <f t="shared" si="0"/>
        <v>1377</v>
      </c>
      <c r="R31" s="45">
        <f t="shared" si="0"/>
        <v>15225</v>
      </c>
      <c r="S31" s="45">
        <f t="shared" si="0"/>
        <v>3678</v>
      </c>
      <c r="T31" s="45">
        <f t="shared" si="0"/>
        <v>871595</v>
      </c>
      <c r="U31" s="46">
        <f t="shared" si="0"/>
        <v>261679</v>
      </c>
      <c r="V31" s="301">
        <f t="shared" si="0"/>
        <v>68894</v>
      </c>
      <c r="W31" s="45">
        <f t="shared" si="0"/>
        <v>33</v>
      </c>
      <c r="X31" s="301">
        <f t="shared" si="0"/>
        <v>271043.5</v>
      </c>
      <c r="Y31" s="301">
        <f t="shared" si="0"/>
        <v>261680.1</v>
      </c>
      <c r="Z31" s="301">
        <f t="shared" si="0"/>
        <v>187774.90000000002</v>
      </c>
      <c r="AA31" s="302">
        <f t="shared" si="0"/>
        <v>186852.6</v>
      </c>
    </row>
    <row r="32" spans="1:33" s="306" customFormat="1" ht="13.2" x14ac:dyDescent="0.3">
      <c r="A32" s="304"/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  <c r="O32" s="304"/>
      <c r="P32" s="304"/>
      <c r="Q32" s="304"/>
      <c r="R32" s="304"/>
      <c r="S32" s="304"/>
      <c r="T32" s="304"/>
      <c r="U32" s="305"/>
      <c r="V32" s="304"/>
      <c r="W32" s="304"/>
      <c r="X32" s="304"/>
      <c r="Y32" s="304"/>
      <c r="Z32" s="304"/>
      <c r="AA32" s="304"/>
      <c r="AB32" s="303"/>
      <c r="AC32" s="303"/>
      <c r="AD32" s="303"/>
      <c r="AE32" s="303"/>
    </row>
    <row r="33" spans="2:27" s="306" customFormat="1" ht="20.399999999999999" x14ac:dyDescent="0.45">
      <c r="G33" s="307"/>
      <c r="H33" s="307"/>
      <c r="I33" s="307"/>
      <c r="J33" s="307"/>
      <c r="K33" s="307"/>
      <c r="L33" s="307"/>
      <c r="M33" s="307"/>
      <c r="N33" s="307"/>
      <c r="O33" s="307"/>
      <c r="P33" s="307"/>
      <c r="Q33" s="307"/>
      <c r="R33" s="307"/>
      <c r="S33" s="307"/>
      <c r="T33" s="307"/>
      <c r="U33" s="308"/>
      <c r="V33" s="307"/>
      <c r="W33" s="307"/>
      <c r="X33" s="307"/>
      <c r="Y33" s="307"/>
      <c r="Z33" s="307"/>
      <c r="AA33" s="307"/>
    </row>
    <row r="34" spans="2:27" s="306" customFormat="1" ht="20.399999999999999" x14ac:dyDescent="0.45">
      <c r="G34" s="307"/>
      <c r="H34" s="307"/>
      <c r="I34" s="307"/>
      <c r="J34" s="307"/>
      <c r="K34" s="307"/>
      <c r="L34" s="307"/>
      <c r="M34" s="307"/>
      <c r="N34" s="307"/>
      <c r="O34" s="307"/>
      <c r="P34" s="307"/>
      <c r="Q34" s="307"/>
      <c r="R34" s="307"/>
      <c r="S34" s="307"/>
      <c r="T34" s="307"/>
      <c r="U34" s="308"/>
      <c r="V34" s="307"/>
      <c r="W34" s="307"/>
      <c r="X34" s="307"/>
      <c r="Y34" s="307"/>
      <c r="Z34" s="307"/>
      <c r="AA34" s="307"/>
    </row>
    <row r="35" spans="2:27" s="303" customFormat="1" ht="20.399999999999999" x14ac:dyDescent="0.45">
      <c r="G35" s="307"/>
      <c r="H35" s="307"/>
      <c r="I35" s="307"/>
      <c r="J35" s="307"/>
      <c r="K35" s="307"/>
      <c r="L35" s="307"/>
      <c r="M35" s="307"/>
      <c r="N35" s="307"/>
      <c r="O35" s="307"/>
      <c r="P35" s="307"/>
      <c r="Q35" s="307"/>
      <c r="R35" s="307"/>
      <c r="S35" s="307"/>
      <c r="T35" s="307"/>
      <c r="U35" s="308"/>
      <c r="V35" s="307"/>
      <c r="W35" s="307"/>
      <c r="X35" s="307"/>
      <c r="Y35" s="307"/>
      <c r="Z35" s="307"/>
      <c r="AA35" s="307"/>
    </row>
    <row r="36" spans="2:27" s="306" customFormat="1" ht="20.399999999999999" x14ac:dyDescent="0.45">
      <c r="B36" s="309"/>
      <c r="G36" s="307"/>
      <c r="H36" s="307"/>
      <c r="I36" s="307"/>
      <c r="J36" s="307"/>
      <c r="K36" s="307"/>
      <c r="L36" s="307"/>
      <c r="M36" s="307"/>
      <c r="N36" s="307"/>
      <c r="O36" s="307"/>
      <c r="P36" s="307"/>
      <c r="Q36" s="307"/>
      <c r="R36" s="307"/>
      <c r="S36" s="307"/>
      <c r="T36" s="307"/>
      <c r="U36" s="308"/>
      <c r="V36" s="310"/>
      <c r="W36" s="307"/>
      <c r="X36" s="307"/>
      <c r="Y36" s="307"/>
      <c r="Z36" s="307"/>
      <c r="AA36" s="307"/>
    </row>
    <row r="37" spans="2:27" x14ac:dyDescent="0.4">
      <c r="V37" s="297"/>
    </row>
    <row r="38" spans="2:27" x14ac:dyDescent="0.4">
      <c r="V38" s="311"/>
    </row>
    <row r="41" spans="2:27" x14ac:dyDescent="0.4">
      <c r="T41" s="312"/>
      <c r="U41" s="313"/>
      <c r="V41" s="312"/>
      <c r="W41" s="312"/>
      <c r="X41" s="312"/>
    </row>
    <row r="42" spans="2:27" x14ac:dyDescent="0.4">
      <c r="T42" s="312"/>
      <c r="U42" s="313"/>
      <c r="V42" s="312"/>
      <c r="W42" s="312"/>
      <c r="X42" s="312"/>
    </row>
    <row r="43" spans="2:27" x14ac:dyDescent="0.4">
      <c r="T43" s="312"/>
      <c r="U43" s="313"/>
      <c r="V43" s="312"/>
      <c r="W43" s="312"/>
      <c r="X43" s="312"/>
    </row>
    <row r="44" spans="2:27" x14ac:dyDescent="0.4">
      <c r="T44" s="312"/>
      <c r="U44" s="313"/>
      <c r="V44" s="312"/>
      <c r="W44" s="312"/>
      <c r="X44" s="312"/>
    </row>
    <row r="45" spans="2:27" x14ac:dyDescent="0.4">
      <c r="T45" s="312"/>
      <c r="U45" s="313"/>
      <c r="V45" s="314"/>
      <c r="W45" s="312"/>
      <c r="X45" s="312"/>
    </row>
    <row r="46" spans="2:27" x14ac:dyDescent="0.4">
      <c r="T46" s="312"/>
      <c r="U46" s="313"/>
      <c r="V46" s="314"/>
      <c r="W46" s="312"/>
      <c r="X46" s="312"/>
    </row>
    <row r="47" spans="2:27" x14ac:dyDescent="0.4">
      <c r="T47" s="312"/>
      <c r="U47" s="313"/>
      <c r="V47" s="314"/>
      <c r="W47" s="312"/>
      <c r="X47" s="312"/>
    </row>
    <row r="48" spans="2:27" x14ac:dyDescent="0.4">
      <c r="T48" s="312"/>
      <c r="U48" s="313"/>
      <c r="V48" s="314"/>
      <c r="W48" s="312"/>
      <c r="X48" s="312"/>
    </row>
    <row r="49" spans="20:24" x14ac:dyDescent="0.4">
      <c r="T49" s="312"/>
      <c r="U49" s="313"/>
      <c r="V49" s="314"/>
      <c r="W49" s="312"/>
      <c r="X49" s="312"/>
    </row>
    <row r="50" spans="20:24" x14ac:dyDescent="0.4">
      <c r="T50" s="312"/>
      <c r="U50" s="313"/>
      <c r="V50" s="314"/>
      <c r="W50" s="312"/>
      <c r="X50" s="312"/>
    </row>
    <row r="51" spans="20:24" x14ac:dyDescent="0.4">
      <c r="T51" s="312"/>
      <c r="U51" s="313"/>
      <c r="V51" s="314"/>
      <c r="W51" s="312"/>
      <c r="X51" s="312"/>
    </row>
    <row r="52" spans="20:24" x14ac:dyDescent="0.4">
      <c r="T52" s="312"/>
      <c r="U52" s="313"/>
      <c r="V52" s="314"/>
      <c r="W52" s="312"/>
      <c r="X52" s="312"/>
    </row>
    <row r="53" spans="20:24" x14ac:dyDescent="0.4">
      <c r="T53" s="312"/>
      <c r="U53" s="313"/>
      <c r="V53" s="315"/>
      <c r="W53" s="312"/>
      <c r="X53" s="312"/>
    </row>
    <row r="54" spans="20:24" x14ac:dyDescent="0.4">
      <c r="T54" s="312"/>
      <c r="U54" s="313"/>
      <c r="V54" s="312"/>
      <c r="W54" s="312"/>
      <c r="X54" s="312"/>
    </row>
  </sheetData>
  <mergeCells count="35">
    <mergeCell ref="K7:K8"/>
    <mergeCell ref="L7:L8"/>
    <mergeCell ref="N7:N8"/>
    <mergeCell ref="O7:O8"/>
    <mergeCell ref="Q7:Q8"/>
    <mergeCell ref="T1:Y1"/>
    <mergeCell ref="A2:Y2"/>
    <mergeCell ref="A3:Y3"/>
    <mergeCell ref="A4:Y4"/>
    <mergeCell ref="A6:A7"/>
    <mergeCell ref="B6:B7"/>
    <mergeCell ref="C6:C8"/>
    <mergeCell ref="D6:D8"/>
    <mergeCell ref="E6:E8"/>
    <mergeCell ref="G6:H6"/>
    <mergeCell ref="I6:I8"/>
    <mergeCell ref="J6:L6"/>
    <mergeCell ref="N6:O6"/>
    <mergeCell ref="Q6:S6"/>
    <mergeCell ref="T6:T8"/>
    <mergeCell ref="G7:G8"/>
    <mergeCell ref="P6:P8"/>
    <mergeCell ref="Y6:Y8"/>
    <mergeCell ref="M6:M8"/>
    <mergeCell ref="AA6:AA8"/>
    <mergeCell ref="V6:V8"/>
    <mergeCell ref="U6:U8"/>
    <mergeCell ref="Z6:Z8"/>
    <mergeCell ref="W6:W8"/>
    <mergeCell ref="X6:X8"/>
    <mergeCell ref="R7:R8"/>
    <mergeCell ref="S7:S8"/>
    <mergeCell ref="F6:F8"/>
    <mergeCell ref="H7:H8"/>
    <mergeCell ref="J7:J8"/>
  </mergeCells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6"/>
  <sheetViews>
    <sheetView topLeftCell="A7" workbookViewId="0">
      <selection activeCell="A6" sqref="A6:A8"/>
    </sheetView>
  </sheetViews>
  <sheetFormatPr defaultColWidth="10" defaultRowHeight="17.399999999999999" x14ac:dyDescent="0.4"/>
  <cols>
    <col min="1" max="1" width="5.6640625" style="4" customWidth="1"/>
    <col min="2" max="2" width="23.109375" style="4" customWidth="1"/>
    <col min="3" max="20" width="10" style="4"/>
    <col min="21" max="21" width="10" style="56"/>
    <col min="22" max="16384" width="10" style="4"/>
  </cols>
  <sheetData>
    <row r="1" spans="1:33" x14ac:dyDescent="0.4">
      <c r="A1" s="161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  <c r="S1" s="161"/>
      <c r="T1" s="223"/>
      <c r="U1" s="223"/>
      <c r="V1" s="223"/>
      <c r="W1" s="223"/>
      <c r="X1" s="223"/>
      <c r="Y1" s="223"/>
      <c r="Z1" s="165"/>
      <c r="AA1" s="165"/>
      <c r="AB1" s="161"/>
      <c r="AC1" s="161"/>
      <c r="AD1" s="161"/>
      <c r="AE1" s="161"/>
      <c r="AF1" s="161"/>
      <c r="AG1" s="161"/>
    </row>
    <row r="2" spans="1:33" ht="22.8" x14ac:dyDescent="0.4">
      <c r="A2" s="224" t="s">
        <v>15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176"/>
      <c r="AA2" s="176"/>
      <c r="AB2" s="163"/>
      <c r="AC2" s="163"/>
      <c r="AD2" s="163"/>
      <c r="AE2" s="163"/>
      <c r="AF2" s="163"/>
      <c r="AG2" s="163"/>
    </row>
    <row r="3" spans="1:33" ht="18" x14ac:dyDescent="0.4">
      <c r="A3" s="225" t="s">
        <v>16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177"/>
      <c r="AA3" s="177"/>
      <c r="AB3" s="163"/>
      <c r="AC3" s="163"/>
      <c r="AD3" s="163"/>
      <c r="AE3" s="163"/>
      <c r="AF3" s="163"/>
      <c r="AG3" s="163"/>
    </row>
    <row r="4" spans="1:33" ht="20.399999999999999" x14ac:dyDescent="0.45">
      <c r="A4" s="226" t="s">
        <v>205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6"/>
      <c r="V4" s="226"/>
      <c r="W4" s="226"/>
      <c r="X4" s="226"/>
      <c r="Y4" s="226"/>
      <c r="Z4" s="195"/>
      <c r="AA4" s="196" t="s">
        <v>161</v>
      </c>
      <c r="AB4" s="197"/>
      <c r="AC4" s="198"/>
      <c r="AD4" s="198"/>
      <c r="AE4" s="198"/>
      <c r="AF4" s="198"/>
      <c r="AG4" s="198"/>
    </row>
    <row r="5" spans="1:33" ht="18" thickBot="1" x14ac:dyDescent="0.45">
      <c r="A5" s="199"/>
      <c r="B5" s="200" t="s">
        <v>18</v>
      </c>
      <c r="C5" s="201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199"/>
      <c r="O5" s="199"/>
      <c r="P5" s="199"/>
      <c r="Q5" s="199"/>
      <c r="R5" s="199"/>
      <c r="S5" s="199"/>
      <c r="T5" s="199"/>
      <c r="U5" s="194"/>
      <c r="V5" s="199"/>
      <c r="W5" s="199"/>
      <c r="X5" s="199"/>
      <c r="Y5" s="199"/>
      <c r="Z5" s="199"/>
      <c r="AA5" s="202" t="s">
        <v>19</v>
      </c>
      <c r="AB5" s="203"/>
      <c r="AC5" s="199"/>
      <c r="AD5" s="199"/>
      <c r="AE5" s="199"/>
      <c r="AF5" s="199"/>
      <c r="AG5" s="199"/>
    </row>
    <row r="6" spans="1:33" ht="18" customHeight="1" thickTop="1" x14ac:dyDescent="0.4">
      <c r="A6" s="227" t="s">
        <v>20</v>
      </c>
      <c r="B6" s="228" t="s">
        <v>21</v>
      </c>
      <c r="C6" s="238" t="s">
        <v>22</v>
      </c>
      <c r="D6" s="159" t="s">
        <v>23</v>
      </c>
      <c r="E6" s="220" t="s">
        <v>24</v>
      </c>
      <c r="F6" s="159" t="s">
        <v>25</v>
      </c>
      <c r="G6" s="240" t="s">
        <v>26</v>
      </c>
      <c r="H6" s="241"/>
      <c r="I6" s="159" t="s">
        <v>27</v>
      </c>
      <c r="J6" s="240" t="s">
        <v>26</v>
      </c>
      <c r="K6" s="242"/>
      <c r="L6" s="241"/>
      <c r="M6" s="231" t="s">
        <v>28</v>
      </c>
      <c r="N6" s="240" t="s">
        <v>26</v>
      </c>
      <c r="O6" s="241"/>
      <c r="P6" s="159" t="s">
        <v>29</v>
      </c>
      <c r="Q6" s="248" t="s">
        <v>26</v>
      </c>
      <c r="R6" s="249"/>
      <c r="S6" s="250"/>
      <c r="T6" s="245" t="s">
        <v>30</v>
      </c>
      <c r="U6" s="159" t="s">
        <v>31</v>
      </c>
      <c r="V6" s="220" t="s">
        <v>32</v>
      </c>
      <c r="W6" s="159" t="s">
        <v>47</v>
      </c>
      <c r="X6" s="220" t="s">
        <v>33</v>
      </c>
      <c r="Y6" s="159" t="s">
        <v>34</v>
      </c>
      <c r="Z6" s="220" t="s">
        <v>35</v>
      </c>
      <c r="AA6" s="159" t="s">
        <v>36</v>
      </c>
      <c r="AB6" s="161"/>
      <c r="AC6" s="161"/>
      <c r="AD6" s="161"/>
      <c r="AE6" s="161"/>
      <c r="AF6" s="161"/>
      <c r="AG6" s="161"/>
    </row>
    <row r="7" spans="1:33" x14ac:dyDescent="0.4">
      <c r="A7" s="334"/>
      <c r="B7" s="332"/>
      <c r="C7" s="229"/>
      <c r="D7" s="160"/>
      <c r="E7" s="221"/>
      <c r="F7" s="160"/>
      <c r="G7" s="234" t="s">
        <v>37</v>
      </c>
      <c r="H7" s="230" t="s">
        <v>38</v>
      </c>
      <c r="I7" s="243"/>
      <c r="J7" s="234" t="s">
        <v>39</v>
      </c>
      <c r="K7" s="234" t="s">
        <v>40</v>
      </c>
      <c r="L7" s="230" t="s">
        <v>41</v>
      </c>
      <c r="M7" s="232"/>
      <c r="N7" s="236" t="s">
        <v>42</v>
      </c>
      <c r="O7" s="236" t="s">
        <v>43</v>
      </c>
      <c r="P7" s="160"/>
      <c r="Q7" s="234" t="s">
        <v>44</v>
      </c>
      <c r="R7" s="234" t="s">
        <v>45</v>
      </c>
      <c r="S7" s="230" t="s">
        <v>46</v>
      </c>
      <c r="T7" s="246"/>
      <c r="U7" s="160"/>
      <c r="V7" s="221"/>
      <c r="W7" s="160"/>
      <c r="X7" s="221"/>
      <c r="Y7" s="243"/>
      <c r="Z7" s="221"/>
      <c r="AA7" s="160"/>
      <c r="AB7" s="161"/>
      <c r="AC7" s="161"/>
      <c r="AD7" s="161"/>
      <c r="AE7" s="161"/>
      <c r="AF7" s="161"/>
      <c r="AG7" s="161"/>
    </row>
    <row r="8" spans="1:33" ht="186.6" customHeight="1" thickBot="1" x14ac:dyDescent="0.45">
      <c r="A8" s="335"/>
      <c r="B8" s="333"/>
      <c r="C8" s="239"/>
      <c r="D8" s="219"/>
      <c r="E8" s="222"/>
      <c r="F8" s="219"/>
      <c r="G8" s="235"/>
      <c r="H8" s="222"/>
      <c r="I8" s="244"/>
      <c r="J8" s="235"/>
      <c r="K8" s="235"/>
      <c r="L8" s="222"/>
      <c r="M8" s="233"/>
      <c r="N8" s="237"/>
      <c r="O8" s="237"/>
      <c r="P8" s="219"/>
      <c r="Q8" s="235"/>
      <c r="R8" s="235"/>
      <c r="S8" s="222"/>
      <c r="T8" s="247"/>
      <c r="U8" s="219"/>
      <c r="V8" s="222"/>
      <c r="W8" s="219"/>
      <c r="X8" s="222"/>
      <c r="Y8" s="244"/>
      <c r="Z8" s="222"/>
      <c r="AA8" s="219"/>
      <c r="AB8" s="161"/>
      <c r="AC8" s="161"/>
      <c r="AD8" s="161"/>
      <c r="AE8" s="161"/>
      <c r="AF8" s="161"/>
      <c r="AG8" s="161"/>
    </row>
    <row r="9" spans="1:33" ht="18" thickTop="1" x14ac:dyDescent="0.4">
      <c r="A9" s="166">
        <v>1</v>
      </c>
      <c r="B9" s="178">
        <v>2</v>
      </c>
      <c r="C9" s="179">
        <v>3</v>
      </c>
      <c r="D9" s="180">
        <v>4</v>
      </c>
      <c r="E9" s="181">
        <v>5</v>
      </c>
      <c r="F9" s="180">
        <v>6</v>
      </c>
      <c r="G9" s="181">
        <v>7</v>
      </c>
      <c r="H9" s="181">
        <v>8</v>
      </c>
      <c r="I9" s="180">
        <v>9</v>
      </c>
      <c r="J9" s="181">
        <v>10</v>
      </c>
      <c r="K9" s="181">
        <v>11</v>
      </c>
      <c r="L9" s="181">
        <v>12</v>
      </c>
      <c r="M9" s="180">
        <v>13</v>
      </c>
      <c r="N9" s="180">
        <v>14</v>
      </c>
      <c r="O9" s="180">
        <v>15</v>
      </c>
      <c r="P9" s="180">
        <v>16</v>
      </c>
      <c r="Q9" s="181">
        <v>17</v>
      </c>
      <c r="R9" s="181">
        <v>18</v>
      </c>
      <c r="S9" s="182">
        <v>19</v>
      </c>
      <c r="T9" s="178">
        <v>20</v>
      </c>
      <c r="U9" s="180">
        <v>21</v>
      </c>
      <c r="V9" s="178">
        <v>22</v>
      </c>
      <c r="W9" s="180">
        <v>23</v>
      </c>
      <c r="X9" s="178">
        <v>24</v>
      </c>
      <c r="Y9" s="180">
        <v>25</v>
      </c>
      <c r="Z9" s="178">
        <v>26</v>
      </c>
      <c r="AA9" s="180">
        <v>27</v>
      </c>
      <c r="AB9" s="183"/>
      <c r="AC9" s="183"/>
      <c r="AD9" s="183"/>
      <c r="AE9" s="183"/>
      <c r="AF9" s="183"/>
      <c r="AG9" s="183"/>
    </row>
    <row r="10" spans="1:33" ht="92.4" x14ac:dyDescent="0.4">
      <c r="A10" s="204" t="s">
        <v>48</v>
      </c>
      <c r="B10" s="175" t="s">
        <v>213</v>
      </c>
      <c r="C10" s="206">
        <v>100</v>
      </c>
      <c r="D10" s="207">
        <v>968056</v>
      </c>
      <c r="E10" s="207">
        <v>928201</v>
      </c>
      <c r="F10" s="207">
        <v>413926</v>
      </c>
      <c r="G10" s="207">
        <v>62204</v>
      </c>
      <c r="H10" s="207">
        <v>312686</v>
      </c>
      <c r="I10" s="207">
        <v>477086</v>
      </c>
      <c r="J10" s="207">
        <v>244749</v>
      </c>
      <c r="K10" s="207">
        <v>168200</v>
      </c>
      <c r="L10" s="207">
        <v>30049</v>
      </c>
      <c r="M10" s="207">
        <v>767911</v>
      </c>
      <c r="N10" s="207">
        <v>0</v>
      </c>
      <c r="O10" s="207">
        <v>767911</v>
      </c>
      <c r="P10" s="207">
        <v>136985</v>
      </c>
      <c r="Q10" s="207">
        <v>16466</v>
      </c>
      <c r="R10" s="207">
        <v>47268</v>
      </c>
      <c r="S10" s="207">
        <v>27</v>
      </c>
      <c r="T10" s="207">
        <v>1381982</v>
      </c>
      <c r="U10" s="207">
        <v>846366</v>
      </c>
      <c r="V10" s="184">
        <v>62791</v>
      </c>
      <c r="W10" s="207">
        <v>185</v>
      </c>
      <c r="X10" s="184">
        <v>950573</v>
      </c>
      <c r="Y10" s="184">
        <v>846367</v>
      </c>
      <c r="Z10" s="184">
        <v>869674</v>
      </c>
      <c r="AA10" s="184">
        <v>607579</v>
      </c>
      <c r="AB10" s="185"/>
      <c r="AC10" s="186"/>
      <c r="AD10" s="186"/>
      <c r="AE10" s="186"/>
      <c r="AF10" s="186"/>
      <c r="AG10" s="162"/>
    </row>
    <row r="11" spans="1:33" ht="132" x14ac:dyDescent="0.4">
      <c r="A11" s="204" t="s">
        <v>49</v>
      </c>
      <c r="B11" s="205" t="s">
        <v>214</v>
      </c>
      <c r="C11" s="206">
        <v>100</v>
      </c>
      <c r="D11" s="207">
        <v>18788</v>
      </c>
      <c r="E11" s="207">
        <v>18370</v>
      </c>
      <c r="F11" s="207">
        <v>70691</v>
      </c>
      <c r="G11" s="207">
        <v>717</v>
      </c>
      <c r="H11" s="207">
        <v>3</v>
      </c>
      <c r="I11" s="207">
        <v>37750</v>
      </c>
      <c r="J11" s="207">
        <v>50</v>
      </c>
      <c r="K11" s="207">
        <v>37700</v>
      </c>
      <c r="L11" s="207">
        <v>0</v>
      </c>
      <c r="M11" s="207">
        <v>17806</v>
      </c>
      <c r="N11" s="207">
        <v>0</v>
      </c>
      <c r="O11" s="207">
        <v>17806</v>
      </c>
      <c r="P11" s="207">
        <v>33923</v>
      </c>
      <c r="Q11" s="207">
        <v>7139</v>
      </c>
      <c r="R11" s="207">
        <v>4545</v>
      </c>
      <c r="S11" s="207">
        <v>17774</v>
      </c>
      <c r="T11" s="207">
        <v>89479</v>
      </c>
      <c r="U11" s="207">
        <v>18442</v>
      </c>
      <c r="V11" s="184">
        <v>2203</v>
      </c>
      <c r="W11" s="207">
        <v>41</v>
      </c>
      <c r="X11" s="184">
        <v>66383</v>
      </c>
      <c r="Y11" s="184">
        <v>61026</v>
      </c>
      <c r="Z11" s="184">
        <v>64180</v>
      </c>
      <c r="AA11" s="184">
        <v>58312</v>
      </c>
      <c r="AB11" s="185"/>
      <c r="AC11" s="186"/>
      <c r="AD11" s="186"/>
      <c r="AE11" s="186"/>
      <c r="AF11" s="186"/>
      <c r="AG11" s="162"/>
    </row>
    <row r="12" spans="1:33" ht="158.4" x14ac:dyDescent="0.4">
      <c r="A12" s="204" t="s">
        <v>50</v>
      </c>
      <c r="B12" s="210" t="s">
        <v>215</v>
      </c>
      <c r="C12" s="206">
        <v>100</v>
      </c>
      <c r="D12" s="207">
        <v>90787</v>
      </c>
      <c r="E12" s="207">
        <v>83997</v>
      </c>
      <c r="F12" s="207">
        <v>2007</v>
      </c>
      <c r="G12" s="207">
        <v>0</v>
      </c>
      <c r="H12" s="207">
        <v>1886</v>
      </c>
      <c r="I12" s="207">
        <v>916</v>
      </c>
      <c r="J12" s="207">
        <v>50</v>
      </c>
      <c r="K12" s="207">
        <v>0</v>
      </c>
      <c r="L12" s="207">
        <v>0</v>
      </c>
      <c r="M12" s="207">
        <v>90787</v>
      </c>
      <c r="N12" s="207">
        <v>0</v>
      </c>
      <c r="O12" s="207">
        <v>90787</v>
      </c>
      <c r="P12" s="207">
        <v>1092</v>
      </c>
      <c r="Q12" s="207">
        <v>0</v>
      </c>
      <c r="R12" s="207">
        <v>262</v>
      </c>
      <c r="S12" s="207">
        <v>0</v>
      </c>
      <c r="T12" s="207">
        <v>92794</v>
      </c>
      <c r="U12" s="207">
        <v>145422.6</v>
      </c>
      <c r="V12" s="184">
        <v>865.4</v>
      </c>
      <c r="W12" s="207">
        <v>42</v>
      </c>
      <c r="X12" s="184">
        <v>157602.70000000001</v>
      </c>
      <c r="Y12" s="184">
        <v>145422.6</v>
      </c>
      <c r="Z12" s="184">
        <v>156547.19999999998</v>
      </c>
      <c r="AA12" s="184">
        <v>156547.19999999998</v>
      </c>
      <c r="AB12" s="185"/>
      <c r="AC12" s="186"/>
      <c r="AD12" s="186"/>
      <c r="AE12" s="186"/>
      <c r="AF12" s="186"/>
      <c r="AG12" s="162"/>
    </row>
    <row r="13" spans="1:33" ht="52.8" x14ac:dyDescent="0.4">
      <c r="A13" s="204" t="s">
        <v>51</v>
      </c>
      <c r="B13" s="175" t="s">
        <v>216</v>
      </c>
      <c r="C13" s="206">
        <v>100</v>
      </c>
      <c r="D13" s="207">
        <v>321237</v>
      </c>
      <c r="E13" s="207">
        <v>321196</v>
      </c>
      <c r="F13" s="207">
        <v>167254</v>
      </c>
      <c r="G13" s="207">
        <v>1162</v>
      </c>
      <c r="H13" s="207">
        <v>30261</v>
      </c>
      <c r="I13" s="207">
        <v>408553</v>
      </c>
      <c r="J13" s="207">
        <v>281910</v>
      </c>
      <c r="K13" s="207">
        <v>122174</v>
      </c>
      <c r="L13" s="207">
        <v>4469</v>
      </c>
      <c r="M13" s="207">
        <v>71850</v>
      </c>
      <c r="N13" s="207">
        <v>16502</v>
      </c>
      <c r="O13" s="207">
        <v>55348</v>
      </c>
      <c r="P13" s="207">
        <v>8088</v>
      </c>
      <c r="Q13" s="207">
        <v>3385</v>
      </c>
      <c r="R13" s="207">
        <v>2178</v>
      </c>
      <c r="S13" s="207">
        <v>62</v>
      </c>
      <c r="T13" s="207">
        <v>488491</v>
      </c>
      <c r="U13" s="207">
        <v>129041</v>
      </c>
      <c r="V13" s="184">
        <v>2200</v>
      </c>
      <c r="W13" s="207">
        <v>44</v>
      </c>
      <c r="X13" s="184">
        <v>137124</v>
      </c>
      <c r="Y13" s="184">
        <v>129041</v>
      </c>
      <c r="Z13" s="184">
        <v>134924</v>
      </c>
      <c r="AA13" s="184">
        <v>122384</v>
      </c>
      <c r="AB13" s="185"/>
      <c r="AC13" s="186"/>
      <c r="AD13" s="186"/>
      <c r="AE13" s="186"/>
      <c r="AF13" s="186"/>
      <c r="AG13" s="162"/>
    </row>
    <row r="14" spans="1:33" ht="66" x14ac:dyDescent="0.4">
      <c r="A14" s="204" t="s">
        <v>52</v>
      </c>
      <c r="B14" s="205" t="s">
        <v>217</v>
      </c>
      <c r="C14" s="206">
        <v>100</v>
      </c>
      <c r="D14" s="207">
        <v>79684</v>
      </c>
      <c r="E14" s="207">
        <v>79684</v>
      </c>
      <c r="F14" s="207">
        <v>21731</v>
      </c>
      <c r="G14" s="207">
        <v>2600</v>
      </c>
      <c r="H14" s="207">
        <v>3295</v>
      </c>
      <c r="I14" s="207">
        <v>22498</v>
      </c>
      <c r="J14" s="207">
        <v>50</v>
      </c>
      <c r="K14" s="207">
        <v>22438</v>
      </c>
      <c r="L14" s="207">
        <v>0</v>
      </c>
      <c r="M14" s="207">
        <v>56901</v>
      </c>
      <c r="N14" s="207">
        <v>0</v>
      </c>
      <c r="O14" s="207">
        <v>56901</v>
      </c>
      <c r="P14" s="207">
        <v>22016</v>
      </c>
      <c r="Q14" s="207">
        <v>16386</v>
      </c>
      <c r="R14" s="207">
        <v>5630</v>
      </c>
      <c r="S14" s="207">
        <v>0</v>
      </c>
      <c r="T14" s="207">
        <v>101415</v>
      </c>
      <c r="U14" s="207">
        <v>72815</v>
      </c>
      <c r="V14" s="184">
        <v>2146</v>
      </c>
      <c r="W14" s="207">
        <v>22</v>
      </c>
      <c r="X14" s="184">
        <v>72815</v>
      </c>
      <c r="Y14" s="184">
        <v>72815</v>
      </c>
      <c r="Z14" s="184">
        <v>70669</v>
      </c>
      <c r="AA14" s="184">
        <v>47026.8</v>
      </c>
      <c r="AB14" s="185"/>
      <c r="AC14" s="186"/>
      <c r="AD14" s="186"/>
      <c r="AE14" s="186"/>
      <c r="AF14" s="186"/>
      <c r="AG14" s="162"/>
    </row>
    <row r="15" spans="1:33" ht="105.6" x14ac:dyDescent="0.4">
      <c r="A15" s="204" t="s">
        <v>53</v>
      </c>
      <c r="B15" s="205" t="s">
        <v>218</v>
      </c>
      <c r="C15" s="206">
        <v>100</v>
      </c>
      <c r="D15" s="207">
        <v>0</v>
      </c>
      <c r="E15" s="207">
        <v>0</v>
      </c>
      <c r="F15" s="207">
        <v>0</v>
      </c>
      <c r="G15" s="207">
        <v>0</v>
      </c>
      <c r="H15" s="207">
        <v>0</v>
      </c>
      <c r="I15" s="207">
        <v>0</v>
      </c>
      <c r="J15" s="207">
        <v>0</v>
      </c>
      <c r="K15" s="207">
        <v>0</v>
      </c>
      <c r="L15" s="207">
        <v>0</v>
      </c>
      <c r="M15" s="207">
        <v>0</v>
      </c>
      <c r="N15" s="207">
        <v>0</v>
      </c>
      <c r="O15" s="207">
        <v>0</v>
      </c>
      <c r="P15" s="207">
        <v>0</v>
      </c>
      <c r="Q15" s="207">
        <v>0</v>
      </c>
      <c r="R15" s="207">
        <v>0</v>
      </c>
      <c r="S15" s="207">
        <v>0</v>
      </c>
      <c r="T15" s="207">
        <v>0</v>
      </c>
      <c r="U15" s="207">
        <v>0</v>
      </c>
      <c r="V15" s="184">
        <v>0</v>
      </c>
      <c r="W15" s="207">
        <v>0</v>
      </c>
      <c r="X15" s="184">
        <v>0</v>
      </c>
      <c r="Y15" s="184">
        <v>0</v>
      </c>
      <c r="Z15" s="184">
        <v>0</v>
      </c>
      <c r="AA15" s="184">
        <v>0</v>
      </c>
      <c r="AB15" s="185"/>
      <c r="AC15" s="186"/>
      <c r="AD15" s="186"/>
      <c r="AE15" s="186"/>
      <c r="AF15" s="186"/>
      <c r="AG15" s="162"/>
    </row>
    <row r="16" spans="1:33" x14ac:dyDescent="0.4">
      <c r="A16" s="204" t="s">
        <v>54</v>
      </c>
      <c r="B16" s="205" t="s">
        <v>55</v>
      </c>
      <c r="C16" s="206"/>
      <c r="D16" s="207">
        <v>0</v>
      </c>
      <c r="E16" s="207">
        <v>0</v>
      </c>
      <c r="F16" s="207">
        <v>0</v>
      </c>
      <c r="G16" s="207">
        <v>0</v>
      </c>
      <c r="H16" s="207">
        <v>0</v>
      </c>
      <c r="I16" s="207">
        <v>0</v>
      </c>
      <c r="J16" s="207">
        <v>0</v>
      </c>
      <c r="K16" s="207">
        <v>0</v>
      </c>
      <c r="L16" s="207">
        <v>0</v>
      </c>
      <c r="M16" s="207">
        <v>0</v>
      </c>
      <c r="N16" s="207">
        <v>0</v>
      </c>
      <c r="O16" s="207">
        <v>0</v>
      </c>
      <c r="P16" s="207">
        <v>0</v>
      </c>
      <c r="Q16" s="207">
        <v>0</v>
      </c>
      <c r="R16" s="207">
        <v>0</v>
      </c>
      <c r="S16" s="207">
        <v>0</v>
      </c>
      <c r="T16" s="207">
        <v>0</v>
      </c>
      <c r="U16" s="207">
        <v>0</v>
      </c>
      <c r="V16" s="184">
        <v>0</v>
      </c>
      <c r="W16" s="207">
        <v>0</v>
      </c>
      <c r="X16" s="184">
        <v>0</v>
      </c>
      <c r="Y16" s="184">
        <v>0</v>
      </c>
      <c r="Z16" s="184">
        <v>0</v>
      </c>
      <c r="AA16" s="184">
        <v>0</v>
      </c>
      <c r="AB16" s="185"/>
      <c r="AC16" s="186"/>
      <c r="AD16" s="186"/>
      <c r="AE16" s="186"/>
      <c r="AF16" s="186"/>
      <c r="AG16" s="162"/>
    </row>
    <row r="17" spans="1:33" x14ac:dyDescent="0.4">
      <c r="A17" s="204" t="s">
        <v>56</v>
      </c>
      <c r="B17" s="205" t="s">
        <v>55</v>
      </c>
      <c r="C17" s="206"/>
      <c r="D17" s="207">
        <v>0</v>
      </c>
      <c r="E17" s="207">
        <v>0</v>
      </c>
      <c r="F17" s="207">
        <v>0</v>
      </c>
      <c r="G17" s="207">
        <v>0</v>
      </c>
      <c r="H17" s="207">
        <v>0</v>
      </c>
      <c r="I17" s="207">
        <v>0</v>
      </c>
      <c r="J17" s="207">
        <v>0</v>
      </c>
      <c r="K17" s="207">
        <v>0</v>
      </c>
      <c r="L17" s="207">
        <v>0</v>
      </c>
      <c r="M17" s="207">
        <v>0</v>
      </c>
      <c r="N17" s="207">
        <v>0</v>
      </c>
      <c r="O17" s="207">
        <v>0</v>
      </c>
      <c r="P17" s="207">
        <v>0</v>
      </c>
      <c r="Q17" s="207">
        <v>0</v>
      </c>
      <c r="R17" s="207">
        <v>0</v>
      </c>
      <c r="S17" s="207">
        <v>0</v>
      </c>
      <c r="T17" s="207">
        <v>0</v>
      </c>
      <c r="U17" s="207">
        <v>0</v>
      </c>
      <c r="V17" s="184">
        <v>0</v>
      </c>
      <c r="W17" s="207">
        <v>0</v>
      </c>
      <c r="X17" s="184">
        <v>0</v>
      </c>
      <c r="Y17" s="184">
        <v>0</v>
      </c>
      <c r="Z17" s="184">
        <v>0</v>
      </c>
      <c r="AA17" s="184">
        <v>0</v>
      </c>
      <c r="AB17" s="185"/>
      <c r="AC17" s="186"/>
      <c r="AD17" s="186"/>
      <c r="AE17" s="186"/>
      <c r="AF17" s="186"/>
      <c r="AG17" s="162"/>
    </row>
    <row r="18" spans="1:33" x14ac:dyDescent="0.4">
      <c r="A18" s="204" t="s">
        <v>57</v>
      </c>
      <c r="B18" s="205" t="s">
        <v>55</v>
      </c>
      <c r="C18" s="206"/>
      <c r="D18" s="207">
        <v>0</v>
      </c>
      <c r="E18" s="207">
        <v>0</v>
      </c>
      <c r="F18" s="207">
        <v>0</v>
      </c>
      <c r="G18" s="207">
        <v>0</v>
      </c>
      <c r="H18" s="207">
        <v>0</v>
      </c>
      <c r="I18" s="207">
        <v>0</v>
      </c>
      <c r="J18" s="207">
        <v>0</v>
      </c>
      <c r="K18" s="207">
        <v>0</v>
      </c>
      <c r="L18" s="207">
        <v>0</v>
      </c>
      <c r="M18" s="207">
        <v>0</v>
      </c>
      <c r="N18" s="207">
        <v>0</v>
      </c>
      <c r="O18" s="207">
        <v>0</v>
      </c>
      <c r="P18" s="207">
        <v>0</v>
      </c>
      <c r="Q18" s="207">
        <v>0</v>
      </c>
      <c r="R18" s="207">
        <v>0</v>
      </c>
      <c r="S18" s="207">
        <v>0</v>
      </c>
      <c r="T18" s="207">
        <v>0</v>
      </c>
      <c r="U18" s="207">
        <v>0</v>
      </c>
      <c r="V18" s="184">
        <v>0</v>
      </c>
      <c r="W18" s="207">
        <v>0</v>
      </c>
      <c r="X18" s="184">
        <v>0</v>
      </c>
      <c r="Y18" s="184">
        <v>0</v>
      </c>
      <c r="Z18" s="184">
        <v>0</v>
      </c>
      <c r="AA18" s="184">
        <v>0</v>
      </c>
      <c r="AB18" s="185"/>
      <c r="AC18" s="186"/>
      <c r="AD18" s="186"/>
      <c r="AE18" s="186"/>
      <c r="AF18" s="186"/>
      <c r="AG18" s="161"/>
    </row>
    <row r="19" spans="1:33" x14ac:dyDescent="0.4">
      <c r="A19" s="204" t="s">
        <v>58</v>
      </c>
      <c r="B19" s="205" t="s">
        <v>55</v>
      </c>
      <c r="C19" s="206"/>
      <c r="D19" s="207">
        <v>0</v>
      </c>
      <c r="E19" s="207">
        <v>0</v>
      </c>
      <c r="F19" s="207">
        <v>0</v>
      </c>
      <c r="G19" s="207">
        <v>0</v>
      </c>
      <c r="H19" s="207">
        <v>0</v>
      </c>
      <c r="I19" s="207">
        <v>0</v>
      </c>
      <c r="J19" s="207">
        <v>0</v>
      </c>
      <c r="K19" s="207">
        <v>0</v>
      </c>
      <c r="L19" s="207">
        <v>0</v>
      </c>
      <c r="M19" s="207">
        <v>0</v>
      </c>
      <c r="N19" s="207">
        <v>0</v>
      </c>
      <c r="O19" s="207">
        <v>0</v>
      </c>
      <c r="P19" s="207">
        <v>0</v>
      </c>
      <c r="Q19" s="207">
        <v>0</v>
      </c>
      <c r="R19" s="207">
        <v>0</v>
      </c>
      <c r="S19" s="207">
        <v>0</v>
      </c>
      <c r="T19" s="207">
        <v>0</v>
      </c>
      <c r="U19" s="207">
        <v>0</v>
      </c>
      <c r="V19" s="184">
        <v>0</v>
      </c>
      <c r="W19" s="207">
        <v>0</v>
      </c>
      <c r="X19" s="184">
        <v>0</v>
      </c>
      <c r="Y19" s="184">
        <v>0</v>
      </c>
      <c r="Z19" s="184">
        <v>0</v>
      </c>
      <c r="AA19" s="184">
        <v>0</v>
      </c>
      <c r="AB19" s="185"/>
      <c r="AC19" s="186"/>
      <c r="AD19" s="186"/>
      <c r="AE19" s="186"/>
      <c r="AF19" s="186"/>
      <c r="AG19" s="161"/>
    </row>
    <row r="20" spans="1:33" x14ac:dyDescent="0.4">
      <c r="A20" s="208" t="s">
        <v>59</v>
      </c>
      <c r="B20" s="205" t="s">
        <v>55</v>
      </c>
      <c r="C20" s="209"/>
      <c r="D20" s="207">
        <v>0</v>
      </c>
      <c r="E20" s="207">
        <v>0</v>
      </c>
      <c r="F20" s="207">
        <v>0</v>
      </c>
      <c r="G20" s="207">
        <v>0</v>
      </c>
      <c r="H20" s="207">
        <v>0</v>
      </c>
      <c r="I20" s="207">
        <v>0</v>
      </c>
      <c r="J20" s="207">
        <v>0</v>
      </c>
      <c r="K20" s="207">
        <v>0</v>
      </c>
      <c r="L20" s="207">
        <v>0</v>
      </c>
      <c r="M20" s="207">
        <v>0</v>
      </c>
      <c r="N20" s="207">
        <v>0</v>
      </c>
      <c r="O20" s="207">
        <v>0</v>
      </c>
      <c r="P20" s="207">
        <v>0</v>
      </c>
      <c r="Q20" s="207">
        <v>0</v>
      </c>
      <c r="R20" s="207">
        <v>0</v>
      </c>
      <c r="S20" s="207">
        <v>0</v>
      </c>
      <c r="T20" s="207">
        <v>0</v>
      </c>
      <c r="U20" s="207">
        <v>0</v>
      </c>
      <c r="V20" s="184">
        <v>0</v>
      </c>
      <c r="W20" s="207">
        <v>0</v>
      </c>
      <c r="X20" s="184">
        <v>0</v>
      </c>
      <c r="Y20" s="184">
        <v>0</v>
      </c>
      <c r="Z20" s="184">
        <v>0</v>
      </c>
      <c r="AA20" s="184">
        <v>0</v>
      </c>
      <c r="AB20" s="185"/>
      <c r="AC20" s="186"/>
      <c r="AD20" s="186"/>
      <c r="AE20" s="186"/>
      <c r="AF20" s="186"/>
      <c r="AG20" s="161"/>
    </row>
    <row r="21" spans="1:33" x14ac:dyDescent="0.4">
      <c r="A21" s="208" t="s">
        <v>60</v>
      </c>
      <c r="B21" s="205" t="s">
        <v>55</v>
      </c>
      <c r="C21" s="209"/>
      <c r="D21" s="207">
        <v>0</v>
      </c>
      <c r="E21" s="207">
        <v>0</v>
      </c>
      <c r="F21" s="207">
        <v>0</v>
      </c>
      <c r="G21" s="207">
        <v>0</v>
      </c>
      <c r="H21" s="207">
        <v>0</v>
      </c>
      <c r="I21" s="207">
        <v>0</v>
      </c>
      <c r="J21" s="207">
        <v>0</v>
      </c>
      <c r="K21" s="207">
        <v>0</v>
      </c>
      <c r="L21" s="207">
        <v>0</v>
      </c>
      <c r="M21" s="207">
        <v>0</v>
      </c>
      <c r="N21" s="207">
        <v>0</v>
      </c>
      <c r="O21" s="207">
        <v>0</v>
      </c>
      <c r="P21" s="207">
        <v>0</v>
      </c>
      <c r="Q21" s="207">
        <v>0</v>
      </c>
      <c r="R21" s="207">
        <v>0</v>
      </c>
      <c r="S21" s="207">
        <v>0</v>
      </c>
      <c r="T21" s="207">
        <v>0</v>
      </c>
      <c r="U21" s="207">
        <v>0</v>
      </c>
      <c r="V21" s="184">
        <v>0</v>
      </c>
      <c r="W21" s="207">
        <v>0</v>
      </c>
      <c r="X21" s="184">
        <v>0</v>
      </c>
      <c r="Y21" s="184">
        <v>0</v>
      </c>
      <c r="Z21" s="184">
        <v>0</v>
      </c>
      <c r="AA21" s="184">
        <v>0</v>
      </c>
      <c r="AB21" s="185"/>
      <c r="AC21" s="186"/>
      <c r="AD21" s="186"/>
      <c r="AE21" s="186"/>
      <c r="AF21" s="186"/>
      <c r="AG21" s="161"/>
    </row>
    <row r="22" spans="1:33" x14ac:dyDescent="0.4">
      <c r="A22" s="208" t="s">
        <v>61</v>
      </c>
      <c r="B22" s="205" t="s">
        <v>55</v>
      </c>
      <c r="C22" s="209"/>
      <c r="D22" s="207">
        <v>0</v>
      </c>
      <c r="E22" s="207">
        <v>0</v>
      </c>
      <c r="F22" s="207">
        <v>0</v>
      </c>
      <c r="G22" s="207">
        <v>0</v>
      </c>
      <c r="H22" s="207">
        <v>0</v>
      </c>
      <c r="I22" s="207">
        <v>0</v>
      </c>
      <c r="J22" s="207">
        <v>0</v>
      </c>
      <c r="K22" s="207">
        <v>0</v>
      </c>
      <c r="L22" s="207">
        <v>0</v>
      </c>
      <c r="M22" s="207">
        <v>0</v>
      </c>
      <c r="N22" s="207">
        <v>0</v>
      </c>
      <c r="O22" s="207">
        <v>0</v>
      </c>
      <c r="P22" s="207">
        <v>0</v>
      </c>
      <c r="Q22" s="207">
        <v>0</v>
      </c>
      <c r="R22" s="207">
        <v>0</v>
      </c>
      <c r="S22" s="207">
        <v>0</v>
      </c>
      <c r="T22" s="207">
        <v>0</v>
      </c>
      <c r="U22" s="207">
        <v>0</v>
      </c>
      <c r="V22" s="184">
        <v>0</v>
      </c>
      <c r="W22" s="207">
        <v>0</v>
      </c>
      <c r="X22" s="184">
        <v>0</v>
      </c>
      <c r="Y22" s="184">
        <v>0</v>
      </c>
      <c r="Z22" s="184">
        <v>0</v>
      </c>
      <c r="AA22" s="184">
        <v>0</v>
      </c>
      <c r="AB22" s="185"/>
      <c r="AC22" s="186"/>
      <c r="AD22" s="186"/>
      <c r="AE22" s="186"/>
      <c r="AF22" s="186"/>
      <c r="AG22" s="161"/>
    </row>
    <row r="23" spans="1:33" x14ac:dyDescent="0.4">
      <c r="A23" s="208" t="s">
        <v>62</v>
      </c>
      <c r="B23" s="205" t="s">
        <v>55</v>
      </c>
      <c r="C23" s="209"/>
      <c r="D23" s="207">
        <v>0</v>
      </c>
      <c r="E23" s="207">
        <v>0</v>
      </c>
      <c r="F23" s="207">
        <v>0</v>
      </c>
      <c r="G23" s="207">
        <v>0</v>
      </c>
      <c r="H23" s="207">
        <v>0</v>
      </c>
      <c r="I23" s="207">
        <v>0</v>
      </c>
      <c r="J23" s="207">
        <v>0</v>
      </c>
      <c r="K23" s="207">
        <v>0</v>
      </c>
      <c r="L23" s="207">
        <v>0</v>
      </c>
      <c r="M23" s="207">
        <v>0</v>
      </c>
      <c r="N23" s="207">
        <v>0</v>
      </c>
      <c r="O23" s="207">
        <v>0</v>
      </c>
      <c r="P23" s="207">
        <v>0</v>
      </c>
      <c r="Q23" s="207">
        <v>0</v>
      </c>
      <c r="R23" s="207">
        <v>0</v>
      </c>
      <c r="S23" s="207">
        <v>0</v>
      </c>
      <c r="T23" s="207">
        <v>0</v>
      </c>
      <c r="U23" s="207">
        <v>0</v>
      </c>
      <c r="V23" s="184">
        <v>0</v>
      </c>
      <c r="W23" s="207">
        <v>0</v>
      </c>
      <c r="X23" s="184">
        <v>0</v>
      </c>
      <c r="Y23" s="184">
        <v>0</v>
      </c>
      <c r="Z23" s="184">
        <v>0</v>
      </c>
      <c r="AA23" s="184">
        <v>0</v>
      </c>
      <c r="AB23" s="185"/>
      <c r="AC23" s="186"/>
      <c r="AD23" s="186"/>
      <c r="AE23" s="186"/>
      <c r="AF23" s="186"/>
      <c r="AG23" s="161"/>
    </row>
    <row r="24" spans="1:33" x14ac:dyDescent="0.4">
      <c r="A24" s="208" t="s">
        <v>63</v>
      </c>
      <c r="B24" s="210" t="s">
        <v>55</v>
      </c>
      <c r="C24" s="209"/>
      <c r="D24" s="207">
        <v>0</v>
      </c>
      <c r="E24" s="207">
        <v>0</v>
      </c>
      <c r="F24" s="207">
        <v>0</v>
      </c>
      <c r="G24" s="207">
        <v>0</v>
      </c>
      <c r="H24" s="207">
        <v>0</v>
      </c>
      <c r="I24" s="207">
        <v>0</v>
      </c>
      <c r="J24" s="207">
        <v>0</v>
      </c>
      <c r="K24" s="207">
        <v>0</v>
      </c>
      <c r="L24" s="207">
        <v>0</v>
      </c>
      <c r="M24" s="207">
        <v>0</v>
      </c>
      <c r="N24" s="207">
        <v>0</v>
      </c>
      <c r="O24" s="207">
        <v>0</v>
      </c>
      <c r="P24" s="207">
        <v>0</v>
      </c>
      <c r="Q24" s="207">
        <v>0</v>
      </c>
      <c r="R24" s="207">
        <v>0</v>
      </c>
      <c r="S24" s="207">
        <v>0</v>
      </c>
      <c r="T24" s="207">
        <v>0</v>
      </c>
      <c r="U24" s="207">
        <v>0</v>
      </c>
      <c r="V24" s="184">
        <v>0</v>
      </c>
      <c r="W24" s="207">
        <v>0</v>
      </c>
      <c r="X24" s="184">
        <v>0</v>
      </c>
      <c r="Y24" s="184">
        <v>0</v>
      </c>
      <c r="Z24" s="184">
        <v>0</v>
      </c>
      <c r="AA24" s="184">
        <v>0</v>
      </c>
      <c r="AB24" s="185"/>
      <c r="AC24" s="186"/>
      <c r="AD24" s="186"/>
      <c r="AE24" s="186"/>
      <c r="AF24" s="186"/>
      <c r="AG24" s="161"/>
    </row>
    <row r="25" spans="1:33" x14ac:dyDescent="0.4">
      <c r="A25" s="208" t="s">
        <v>64</v>
      </c>
      <c r="B25" s="210" t="s">
        <v>55</v>
      </c>
      <c r="C25" s="209"/>
      <c r="D25" s="207">
        <v>0</v>
      </c>
      <c r="E25" s="207">
        <v>0</v>
      </c>
      <c r="F25" s="207">
        <v>0</v>
      </c>
      <c r="G25" s="207">
        <v>0</v>
      </c>
      <c r="H25" s="207">
        <v>0</v>
      </c>
      <c r="I25" s="207">
        <v>0</v>
      </c>
      <c r="J25" s="207">
        <v>0</v>
      </c>
      <c r="K25" s="207">
        <v>0</v>
      </c>
      <c r="L25" s="207">
        <v>0</v>
      </c>
      <c r="M25" s="207">
        <v>0</v>
      </c>
      <c r="N25" s="207">
        <v>0</v>
      </c>
      <c r="O25" s="207">
        <v>0</v>
      </c>
      <c r="P25" s="207">
        <v>0</v>
      </c>
      <c r="Q25" s="207">
        <v>0</v>
      </c>
      <c r="R25" s="207">
        <v>0</v>
      </c>
      <c r="S25" s="207">
        <v>0</v>
      </c>
      <c r="T25" s="207">
        <v>0</v>
      </c>
      <c r="U25" s="207">
        <v>0</v>
      </c>
      <c r="V25" s="184">
        <v>0</v>
      </c>
      <c r="W25" s="207">
        <v>0</v>
      </c>
      <c r="X25" s="184">
        <v>0</v>
      </c>
      <c r="Y25" s="184">
        <v>0</v>
      </c>
      <c r="Z25" s="184">
        <v>0</v>
      </c>
      <c r="AA25" s="184">
        <v>0</v>
      </c>
      <c r="AB25" s="185"/>
      <c r="AC25" s="186"/>
      <c r="AD25" s="186"/>
      <c r="AE25" s="186"/>
      <c r="AF25" s="186"/>
      <c r="AG25" s="161"/>
    </row>
    <row r="26" spans="1:33" x14ac:dyDescent="0.4">
      <c r="A26" s="208" t="s">
        <v>65</v>
      </c>
      <c r="B26" s="210" t="s">
        <v>55</v>
      </c>
      <c r="C26" s="209"/>
      <c r="D26" s="207">
        <v>0</v>
      </c>
      <c r="E26" s="207">
        <v>0</v>
      </c>
      <c r="F26" s="207">
        <v>0</v>
      </c>
      <c r="G26" s="207">
        <v>0</v>
      </c>
      <c r="H26" s="207">
        <v>0</v>
      </c>
      <c r="I26" s="207">
        <v>0</v>
      </c>
      <c r="J26" s="207">
        <v>0</v>
      </c>
      <c r="K26" s="207">
        <v>0</v>
      </c>
      <c r="L26" s="207">
        <v>0</v>
      </c>
      <c r="M26" s="207">
        <v>0</v>
      </c>
      <c r="N26" s="207">
        <v>0</v>
      </c>
      <c r="O26" s="207">
        <v>0</v>
      </c>
      <c r="P26" s="207">
        <v>0</v>
      </c>
      <c r="Q26" s="207">
        <v>0</v>
      </c>
      <c r="R26" s="207">
        <v>0</v>
      </c>
      <c r="S26" s="207">
        <v>0</v>
      </c>
      <c r="T26" s="207">
        <v>0</v>
      </c>
      <c r="U26" s="207">
        <v>0</v>
      </c>
      <c r="V26" s="184">
        <v>0</v>
      </c>
      <c r="W26" s="207">
        <v>0</v>
      </c>
      <c r="X26" s="184">
        <v>0</v>
      </c>
      <c r="Y26" s="184">
        <v>0</v>
      </c>
      <c r="Z26" s="184">
        <v>0</v>
      </c>
      <c r="AA26" s="184">
        <v>0</v>
      </c>
      <c r="AB26" s="185"/>
      <c r="AC26" s="186"/>
      <c r="AD26" s="186"/>
      <c r="AE26" s="186"/>
      <c r="AF26" s="186"/>
      <c r="AG26" s="161"/>
    </row>
    <row r="27" spans="1:33" x14ac:dyDescent="0.4">
      <c r="A27" s="208" t="s">
        <v>66</v>
      </c>
      <c r="B27" s="210" t="s">
        <v>55</v>
      </c>
      <c r="C27" s="209"/>
      <c r="D27" s="207">
        <v>0</v>
      </c>
      <c r="E27" s="207">
        <v>0</v>
      </c>
      <c r="F27" s="207">
        <v>0</v>
      </c>
      <c r="G27" s="207">
        <v>0</v>
      </c>
      <c r="H27" s="207">
        <v>0</v>
      </c>
      <c r="I27" s="207">
        <v>0</v>
      </c>
      <c r="J27" s="207">
        <v>0</v>
      </c>
      <c r="K27" s="207">
        <v>0</v>
      </c>
      <c r="L27" s="207">
        <v>0</v>
      </c>
      <c r="M27" s="207">
        <v>0</v>
      </c>
      <c r="N27" s="207">
        <v>0</v>
      </c>
      <c r="O27" s="207">
        <v>0</v>
      </c>
      <c r="P27" s="207">
        <v>0</v>
      </c>
      <c r="Q27" s="207">
        <v>0</v>
      </c>
      <c r="R27" s="207">
        <v>0</v>
      </c>
      <c r="S27" s="207">
        <v>0</v>
      </c>
      <c r="T27" s="207">
        <v>0</v>
      </c>
      <c r="U27" s="207">
        <v>0</v>
      </c>
      <c r="V27" s="184">
        <v>0</v>
      </c>
      <c r="W27" s="207">
        <v>0</v>
      </c>
      <c r="X27" s="184">
        <v>0</v>
      </c>
      <c r="Y27" s="184">
        <v>0</v>
      </c>
      <c r="Z27" s="184">
        <v>0</v>
      </c>
      <c r="AA27" s="184">
        <v>0</v>
      </c>
      <c r="AB27" s="185"/>
      <c r="AC27" s="186"/>
      <c r="AD27" s="186"/>
      <c r="AE27" s="186"/>
      <c r="AF27" s="186"/>
      <c r="AG27" s="161"/>
    </row>
    <row r="28" spans="1:33" x14ac:dyDescent="0.4">
      <c r="A28" s="208" t="s">
        <v>67</v>
      </c>
      <c r="B28" s="210" t="s">
        <v>55</v>
      </c>
      <c r="C28" s="209"/>
      <c r="D28" s="207">
        <v>0</v>
      </c>
      <c r="E28" s="207">
        <v>0</v>
      </c>
      <c r="F28" s="207">
        <v>0</v>
      </c>
      <c r="G28" s="207">
        <v>0</v>
      </c>
      <c r="H28" s="207">
        <v>0</v>
      </c>
      <c r="I28" s="207">
        <v>0</v>
      </c>
      <c r="J28" s="207">
        <v>0</v>
      </c>
      <c r="K28" s="207">
        <v>0</v>
      </c>
      <c r="L28" s="207">
        <v>0</v>
      </c>
      <c r="M28" s="207">
        <v>0</v>
      </c>
      <c r="N28" s="207">
        <v>0</v>
      </c>
      <c r="O28" s="207">
        <v>0</v>
      </c>
      <c r="P28" s="207">
        <v>0</v>
      </c>
      <c r="Q28" s="207">
        <v>0</v>
      </c>
      <c r="R28" s="207">
        <v>0</v>
      </c>
      <c r="S28" s="207">
        <v>0</v>
      </c>
      <c r="T28" s="207">
        <v>0</v>
      </c>
      <c r="U28" s="207">
        <v>0</v>
      </c>
      <c r="V28" s="184">
        <v>0</v>
      </c>
      <c r="W28" s="207">
        <v>0</v>
      </c>
      <c r="X28" s="184">
        <v>0</v>
      </c>
      <c r="Y28" s="184">
        <v>0</v>
      </c>
      <c r="Z28" s="184">
        <v>0</v>
      </c>
      <c r="AA28" s="184">
        <v>0</v>
      </c>
      <c r="AB28" s="185"/>
      <c r="AC28" s="186"/>
      <c r="AD28" s="186"/>
      <c r="AE28" s="186"/>
      <c r="AF28" s="186"/>
      <c r="AG28" s="161"/>
    </row>
    <row r="29" spans="1:33" x14ac:dyDescent="0.4">
      <c r="A29" s="208" t="s">
        <v>68</v>
      </c>
      <c r="B29" s="210" t="s">
        <v>55</v>
      </c>
      <c r="C29" s="209"/>
      <c r="D29" s="207">
        <v>0</v>
      </c>
      <c r="E29" s="207">
        <v>0</v>
      </c>
      <c r="F29" s="207">
        <v>0</v>
      </c>
      <c r="G29" s="207">
        <v>0</v>
      </c>
      <c r="H29" s="207">
        <v>0</v>
      </c>
      <c r="I29" s="207">
        <v>0</v>
      </c>
      <c r="J29" s="207">
        <v>0</v>
      </c>
      <c r="K29" s="207">
        <v>0</v>
      </c>
      <c r="L29" s="207">
        <v>0</v>
      </c>
      <c r="M29" s="207">
        <v>0</v>
      </c>
      <c r="N29" s="207">
        <v>0</v>
      </c>
      <c r="O29" s="207">
        <v>0</v>
      </c>
      <c r="P29" s="207">
        <v>0</v>
      </c>
      <c r="Q29" s="207">
        <v>0</v>
      </c>
      <c r="R29" s="207">
        <v>0</v>
      </c>
      <c r="S29" s="207">
        <v>0</v>
      </c>
      <c r="T29" s="207">
        <v>0</v>
      </c>
      <c r="U29" s="207">
        <v>0</v>
      </c>
      <c r="V29" s="184">
        <v>0</v>
      </c>
      <c r="W29" s="207">
        <v>0</v>
      </c>
      <c r="X29" s="184">
        <v>0</v>
      </c>
      <c r="Y29" s="184">
        <v>0</v>
      </c>
      <c r="Z29" s="184">
        <v>0</v>
      </c>
      <c r="AA29" s="184">
        <v>0</v>
      </c>
      <c r="AB29" s="185"/>
      <c r="AC29" s="186"/>
      <c r="AD29" s="186"/>
      <c r="AE29" s="186"/>
      <c r="AF29" s="186"/>
      <c r="AG29" s="161"/>
    </row>
    <row r="30" spans="1:33" ht="18" thickBot="1" x14ac:dyDescent="0.45">
      <c r="A30" s="211" t="s">
        <v>69</v>
      </c>
      <c r="B30" s="212" t="s">
        <v>55</v>
      </c>
      <c r="C30" s="213"/>
      <c r="D30" s="207">
        <v>0</v>
      </c>
      <c r="E30" s="207">
        <v>0</v>
      </c>
      <c r="F30" s="207">
        <v>0</v>
      </c>
      <c r="G30" s="207">
        <v>0</v>
      </c>
      <c r="H30" s="207">
        <v>0</v>
      </c>
      <c r="I30" s="207">
        <v>0</v>
      </c>
      <c r="J30" s="207">
        <v>0</v>
      </c>
      <c r="K30" s="207">
        <v>0</v>
      </c>
      <c r="L30" s="207">
        <v>0</v>
      </c>
      <c r="M30" s="207">
        <v>0</v>
      </c>
      <c r="N30" s="207">
        <v>0</v>
      </c>
      <c r="O30" s="207">
        <v>0</v>
      </c>
      <c r="P30" s="207">
        <v>0</v>
      </c>
      <c r="Q30" s="207">
        <v>0</v>
      </c>
      <c r="R30" s="207">
        <v>0</v>
      </c>
      <c r="S30" s="207">
        <v>0</v>
      </c>
      <c r="T30" s="207">
        <v>0</v>
      </c>
      <c r="U30" s="207">
        <v>0</v>
      </c>
      <c r="V30" s="184">
        <v>0</v>
      </c>
      <c r="W30" s="207">
        <v>0</v>
      </c>
      <c r="X30" s="187">
        <v>0</v>
      </c>
      <c r="Y30" s="187">
        <v>0</v>
      </c>
      <c r="Z30" s="187">
        <v>0</v>
      </c>
      <c r="AA30" s="187">
        <v>0</v>
      </c>
      <c r="AB30" s="185"/>
      <c r="AC30" s="186"/>
      <c r="AD30" s="186"/>
      <c r="AE30" s="186"/>
      <c r="AF30" s="186"/>
      <c r="AG30" s="161"/>
    </row>
    <row r="31" spans="1:33" ht="18.600000000000001" thickBot="1" x14ac:dyDescent="0.45">
      <c r="A31" s="214"/>
      <c r="B31" s="215" t="s">
        <v>70</v>
      </c>
      <c r="C31" s="216"/>
      <c r="D31" s="218">
        <v>1478552</v>
      </c>
      <c r="E31" s="218">
        <v>1431448</v>
      </c>
      <c r="F31" s="218">
        <v>675609</v>
      </c>
      <c r="G31" s="218">
        <v>66683</v>
      </c>
      <c r="H31" s="218">
        <v>348131</v>
      </c>
      <c r="I31" s="218">
        <v>946803</v>
      </c>
      <c r="J31" s="218">
        <v>526809</v>
      </c>
      <c r="K31" s="218">
        <v>350512</v>
      </c>
      <c r="L31" s="218">
        <v>34518</v>
      </c>
      <c r="M31" s="218">
        <v>1005255</v>
      </c>
      <c r="N31" s="218">
        <v>16502</v>
      </c>
      <c r="O31" s="218">
        <v>988753</v>
      </c>
      <c r="P31" s="218">
        <v>202104</v>
      </c>
      <c r="Q31" s="218">
        <v>43376</v>
      </c>
      <c r="R31" s="218">
        <v>59883</v>
      </c>
      <c r="S31" s="218">
        <v>17863</v>
      </c>
      <c r="T31" s="218">
        <v>2154161</v>
      </c>
      <c r="U31" s="217">
        <v>1212086.6000000001</v>
      </c>
      <c r="V31" s="188">
        <v>70205.399999999994</v>
      </c>
      <c r="W31" s="218">
        <v>334</v>
      </c>
      <c r="X31" s="188">
        <v>1384497.7</v>
      </c>
      <c r="Y31" s="188">
        <v>1254671.6000000001</v>
      </c>
      <c r="Z31" s="188">
        <v>1295994.2</v>
      </c>
      <c r="AA31" s="189">
        <v>991849</v>
      </c>
      <c r="AB31" s="167"/>
      <c r="AC31" s="167"/>
      <c r="AD31" s="167"/>
      <c r="AE31" s="167"/>
      <c r="AF31" s="167"/>
      <c r="AG31" s="167"/>
    </row>
    <row r="32" spans="1:33" x14ac:dyDescent="0.4">
      <c r="A32" s="168"/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9"/>
      <c r="V32" s="168"/>
      <c r="W32" s="168"/>
      <c r="X32" s="168"/>
      <c r="Y32" s="168"/>
      <c r="Z32" s="168"/>
      <c r="AA32" s="168"/>
      <c r="AB32" s="167"/>
      <c r="AC32" s="167"/>
      <c r="AD32" s="167"/>
      <c r="AE32" s="167"/>
      <c r="AF32" s="170"/>
      <c r="AG32" s="170"/>
    </row>
    <row r="33" spans="2:27" ht="20.399999999999999" x14ac:dyDescent="0.45">
      <c r="B33" s="170"/>
      <c r="C33" s="170"/>
      <c r="D33" s="170"/>
      <c r="E33" s="170"/>
      <c r="F33" s="170"/>
      <c r="G33" s="171"/>
      <c r="H33" s="171"/>
      <c r="I33" s="171"/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2"/>
      <c r="V33" s="171"/>
      <c r="W33" s="171"/>
      <c r="X33" s="171"/>
      <c r="Y33" s="171"/>
      <c r="Z33" s="171"/>
      <c r="AA33" s="171"/>
    </row>
    <row r="34" spans="2:27" ht="20.399999999999999" x14ac:dyDescent="0.45">
      <c r="B34" s="170"/>
      <c r="C34" s="170"/>
      <c r="D34" s="170"/>
      <c r="E34" s="170"/>
      <c r="F34" s="170"/>
      <c r="G34" s="171"/>
      <c r="H34" s="171"/>
      <c r="I34" s="171"/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2"/>
      <c r="V34" s="171"/>
      <c r="W34" s="171"/>
      <c r="X34" s="171"/>
      <c r="Y34" s="171"/>
      <c r="Z34" s="171"/>
      <c r="AA34" s="171"/>
    </row>
    <row r="35" spans="2:27" ht="20.399999999999999" x14ac:dyDescent="0.45">
      <c r="B35" s="167"/>
      <c r="C35" s="167"/>
      <c r="D35" s="167"/>
      <c r="E35" s="167"/>
      <c r="F35" s="167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2"/>
      <c r="V35" s="171"/>
      <c r="W35" s="171"/>
      <c r="X35" s="171"/>
      <c r="Y35" s="171"/>
      <c r="Z35" s="171"/>
      <c r="AA35" s="171"/>
    </row>
    <row r="36" spans="2:27" ht="20.399999999999999" x14ac:dyDescent="0.45">
      <c r="B36" s="173"/>
      <c r="C36" s="170"/>
      <c r="D36" s="170"/>
      <c r="E36" s="170"/>
      <c r="F36" s="170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2"/>
      <c r="V36" s="190"/>
      <c r="W36" s="171"/>
      <c r="X36" s="171"/>
      <c r="Y36" s="171"/>
      <c r="Z36" s="171"/>
      <c r="AA36" s="171"/>
    </row>
    <row r="37" spans="2:27" x14ac:dyDescent="0.4">
      <c r="B37" s="161"/>
      <c r="C37" s="161"/>
      <c r="D37" s="161"/>
      <c r="E37" s="161"/>
      <c r="F37" s="161"/>
      <c r="G37" s="161"/>
      <c r="H37" s="161"/>
      <c r="I37" s="161"/>
      <c r="J37" s="161"/>
      <c r="K37" s="161"/>
      <c r="L37" s="161"/>
      <c r="M37" s="161"/>
      <c r="N37" s="161"/>
      <c r="O37" s="161"/>
      <c r="P37" s="161"/>
      <c r="Q37" s="161"/>
      <c r="R37" s="161"/>
      <c r="S37" s="161"/>
      <c r="T37" s="161"/>
      <c r="U37" s="161"/>
      <c r="V37" s="186"/>
      <c r="W37" s="161"/>
      <c r="X37" s="161"/>
      <c r="Y37" s="161"/>
      <c r="Z37" s="161"/>
      <c r="AA37" s="161"/>
    </row>
    <row r="38" spans="2:27" x14ac:dyDescent="0.4">
      <c r="B38" s="161"/>
      <c r="C38" s="161"/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1"/>
      <c r="P38" s="161"/>
      <c r="Q38" s="161"/>
      <c r="R38" s="161"/>
      <c r="S38" s="161"/>
      <c r="T38" s="161"/>
      <c r="U38" s="161"/>
      <c r="V38" s="191"/>
      <c r="W38" s="161"/>
      <c r="X38" s="161"/>
      <c r="Y38" s="161"/>
      <c r="Z38" s="161"/>
      <c r="AA38" s="161"/>
    </row>
    <row r="41" spans="2:27" x14ac:dyDescent="0.4">
      <c r="B41" s="161"/>
      <c r="C41" s="161"/>
      <c r="D41" s="161"/>
      <c r="E41" s="161"/>
      <c r="F41" s="161"/>
      <c r="G41" s="161"/>
      <c r="H41" s="161"/>
      <c r="I41" s="161"/>
      <c r="J41" s="161"/>
      <c r="K41" s="161"/>
      <c r="L41" s="161"/>
      <c r="M41" s="161"/>
      <c r="N41" s="161"/>
      <c r="O41" s="161"/>
      <c r="P41" s="161"/>
      <c r="Q41" s="161"/>
      <c r="R41" s="161"/>
      <c r="S41" s="161"/>
      <c r="T41" s="164"/>
      <c r="U41" s="174"/>
      <c r="V41" s="192"/>
      <c r="W41" s="164"/>
      <c r="X41" s="164"/>
      <c r="Y41" s="161"/>
      <c r="Z41" s="161"/>
      <c r="AA41" s="161"/>
    </row>
    <row r="42" spans="2:27" x14ac:dyDescent="0.4">
      <c r="B42" s="161"/>
      <c r="C42" s="161"/>
      <c r="D42" s="161"/>
      <c r="E42" s="161"/>
      <c r="F42" s="161"/>
      <c r="G42" s="161"/>
      <c r="H42" s="161"/>
      <c r="I42" s="161"/>
      <c r="J42" s="161"/>
      <c r="K42" s="161"/>
      <c r="L42" s="161"/>
      <c r="M42" s="161"/>
      <c r="N42" s="161"/>
      <c r="O42" s="161"/>
      <c r="P42" s="161"/>
      <c r="Q42" s="161"/>
      <c r="R42" s="161"/>
      <c r="S42" s="161"/>
      <c r="T42" s="164"/>
      <c r="U42" s="174"/>
      <c r="V42" s="192"/>
      <c r="W42" s="164"/>
      <c r="X42" s="164"/>
      <c r="Y42" s="161"/>
      <c r="Z42" s="161"/>
      <c r="AA42" s="161"/>
    </row>
    <row r="43" spans="2:27" x14ac:dyDescent="0.4"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  <c r="Q43" s="161"/>
      <c r="R43" s="161"/>
      <c r="S43" s="161"/>
      <c r="T43" s="164"/>
      <c r="U43" s="174"/>
      <c r="V43" s="192"/>
      <c r="W43" s="164"/>
      <c r="X43" s="164"/>
      <c r="Y43" s="161"/>
      <c r="Z43" s="161"/>
      <c r="AA43" s="161"/>
    </row>
    <row r="44" spans="2:27" x14ac:dyDescent="0.4">
      <c r="B44" s="161"/>
      <c r="C44" s="161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1"/>
      <c r="P44" s="161"/>
      <c r="Q44" s="161"/>
      <c r="R44" s="161"/>
      <c r="S44" s="161"/>
      <c r="T44" s="164"/>
      <c r="U44" s="174"/>
      <c r="V44" s="192"/>
      <c r="W44" s="164"/>
      <c r="X44" s="164"/>
      <c r="Y44" s="161"/>
      <c r="Z44" s="161"/>
      <c r="AA44" s="161"/>
    </row>
    <row r="45" spans="2:27" x14ac:dyDescent="0.4">
      <c r="B45" s="161"/>
      <c r="C45" s="161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1"/>
      <c r="P45" s="161"/>
      <c r="Q45" s="161"/>
      <c r="R45" s="161"/>
      <c r="S45" s="161"/>
      <c r="T45" s="164"/>
      <c r="U45" s="174"/>
      <c r="V45" s="193"/>
      <c r="W45" s="164"/>
      <c r="X45" s="164"/>
      <c r="Y45" s="161"/>
      <c r="Z45" s="161"/>
      <c r="AA45" s="161"/>
    </row>
    <row r="46" spans="2:27" x14ac:dyDescent="0.4">
      <c r="B46" s="161"/>
      <c r="C46" s="161"/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1"/>
      <c r="P46" s="161"/>
      <c r="Q46" s="161"/>
      <c r="R46" s="161"/>
      <c r="S46" s="161"/>
      <c r="T46" s="164"/>
      <c r="U46" s="174"/>
      <c r="V46" s="164"/>
      <c r="W46" s="164"/>
      <c r="X46" s="164"/>
      <c r="Y46" s="161"/>
      <c r="Z46" s="161"/>
      <c r="AA46" s="161"/>
    </row>
  </sheetData>
  <mergeCells count="35">
    <mergeCell ref="B6:B8"/>
    <mergeCell ref="A6:A8"/>
    <mergeCell ref="Y6:Y8"/>
    <mergeCell ref="K7:K8"/>
    <mergeCell ref="T6:T8"/>
    <mergeCell ref="D6:D8"/>
    <mergeCell ref="G6:H6"/>
    <mergeCell ref="P6:P8"/>
    <mergeCell ref="S7:S8"/>
    <mergeCell ref="R7:R8"/>
    <mergeCell ref="Q7:Q8"/>
    <mergeCell ref="Q6:S6"/>
    <mergeCell ref="G7:G8"/>
    <mergeCell ref="O7:O8"/>
    <mergeCell ref="N7:N8"/>
    <mergeCell ref="J7:J8"/>
    <mergeCell ref="C6:C8"/>
    <mergeCell ref="N6:O6"/>
    <mergeCell ref="J6:L6"/>
    <mergeCell ref="I6:I8"/>
    <mergeCell ref="H7:H8"/>
    <mergeCell ref="AA6:AA8"/>
    <mergeCell ref="V6:V8"/>
    <mergeCell ref="U6:U8"/>
    <mergeCell ref="Z6:Z8"/>
    <mergeCell ref="T1:Y1"/>
    <mergeCell ref="A2:Y2"/>
    <mergeCell ref="A3:Y3"/>
    <mergeCell ref="A4:Y4"/>
    <mergeCell ref="W6:W8"/>
    <mergeCell ref="X6:X8"/>
    <mergeCell ref="F6:F8"/>
    <mergeCell ref="E6:E8"/>
    <mergeCell ref="L7:L8"/>
    <mergeCell ref="M6:M8"/>
  </mergeCells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4"/>
  <sheetViews>
    <sheetView topLeftCell="C7" workbookViewId="0">
      <selection activeCell="AD7" sqref="AD7"/>
    </sheetView>
  </sheetViews>
  <sheetFormatPr defaultColWidth="10" defaultRowHeight="17.399999999999999" x14ac:dyDescent="0.4"/>
  <cols>
    <col min="1" max="1" width="5.21875" style="4" customWidth="1"/>
    <col min="2" max="2" width="34.5546875" style="4" customWidth="1"/>
    <col min="3" max="3" width="5.109375" style="4" customWidth="1"/>
    <col min="4" max="4" width="18.33203125" style="4" customWidth="1"/>
    <col min="5" max="5" width="17.6640625" style="4" customWidth="1"/>
    <col min="6" max="7" width="18.33203125" style="4" customWidth="1"/>
    <col min="8" max="8" width="20" style="4" customWidth="1"/>
    <col min="9" max="9" width="17.77734375" style="4" customWidth="1"/>
    <col min="10" max="10" width="16.21875" style="4" customWidth="1"/>
    <col min="11" max="11" width="15.5546875" style="4" customWidth="1"/>
    <col min="12" max="12" width="17.88671875" style="4" customWidth="1"/>
    <col min="13" max="13" width="15.6640625" style="4" customWidth="1"/>
    <col min="14" max="14" width="14" style="4" customWidth="1"/>
    <col min="15" max="15" width="14.88671875" style="4" customWidth="1"/>
    <col min="16" max="16" width="14.5546875" style="4" customWidth="1"/>
    <col min="17" max="17" width="13.33203125" style="4" customWidth="1"/>
    <col min="18" max="18" width="16.109375" style="4" customWidth="1"/>
    <col min="19" max="19" width="11.77734375" style="4" customWidth="1"/>
    <col min="20" max="20" width="12.88671875" style="4" customWidth="1"/>
    <col min="21" max="21" width="16.33203125" style="56" customWidth="1"/>
    <col min="22" max="22" width="14.88671875" style="4" customWidth="1"/>
    <col min="23" max="23" width="15.109375" style="4" customWidth="1"/>
    <col min="24" max="24" width="17.109375" style="4" customWidth="1"/>
    <col min="25" max="27" width="16.77734375" style="4" customWidth="1"/>
    <col min="28" max="28" width="14.33203125" style="4" customWidth="1"/>
    <col min="29" max="29" width="13.21875" style="4" customWidth="1"/>
    <col min="30" max="30" width="12.77734375" style="4" customWidth="1"/>
    <col min="31" max="31" width="14.109375" style="4" hidden="1" customWidth="1"/>
    <col min="32" max="32" width="11.77734375" style="4" customWidth="1"/>
    <col min="33" max="256" width="10" style="4"/>
    <col min="257" max="257" width="5.21875" style="4" customWidth="1"/>
    <col min="258" max="258" width="34.5546875" style="4" customWidth="1"/>
    <col min="259" max="259" width="5.109375" style="4" customWidth="1"/>
    <col min="260" max="260" width="18.33203125" style="4" customWidth="1"/>
    <col min="261" max="261" width="17.6640625" style="4" customWidth="1"/>
    <col min="262" max="263" width="18.33203125" style="4" customWidth="1"/>
    <col min="264" max="264" width="20" style="4" customWidth="1"/>
    <col min="265" max="265" width="17.77734375" style="4" customWidth="1"/>
    <col min="266" max="266" width="16.21875" style="4" customWidth="1"/>
    <col min="267" max="267" width="15.5546875" style="4" customWidth="1"/>
    <col min="268" max="268" width="17.88671875" style="4" customWidth="1"/>
    <col min="269" max="269" width="15.6640625" style="4" customWidth="1"/>
    <col min="270" max="270" width="14" style="4" customWidth="1"/>
    <col min="271" max="271" width="14.88671875" style="4" customWidth="1"/>
    <col min="272" max="272" width="14.5546875" style="4" customWidth="1"/>
    <col min="273" max="273" width="13.33203125" style="4" customWidth="1"/>
    <col min="274" max="274" width="16.109375" style="4" customWidth="1"/>
    <col min="275" max="275" width="11.77734375" style="4" customWidth="1"/>
    <col min="276" max="276" width="12.88671875" style="4" customWidth="1"/>
    <col min="277" max="277" width="16.33203125" style="4" customWidth="1"/>
    <col min="278" max="278" width="14.88671875" style="4" customWidth="1"/>
    <col min="279" max="279" width="15.109375" style="4" customWidth="1"/>
    <col min="280" max="280" width="17.109375" style="4" customWidth="1"/>
    <col min="281" max="283" width="16.77734375" style="4" customWidth="1"/>
    <col min="284" max="284" width="14.33203125" style="4" customWidth="1"/>
    <col min="285" max="285" width="13.21875" style="4" customWidth="1"/>
    <col min="286" max="286" width="12.77734375" style="4" customWidth="1"/>
    <col min="287" max="287" width="0" style="4" hidden="1" customWidth="1"/>
    <col min="288" max="288" width="11.77734375" style="4" customWidth="1"/>
    <col min="289" max="512" width="10" style="4"/>
    <col min="513" max="513" width="5.21875" style="4" customWidth="1"/>
    <col min="514" max="514" width="34.5546875" style="4" customWidth="1"/>
    <col min="515" max="515" width="5.109375" style="4" customWidth="1"/>
    <col min="516" max="516" width="18.33203125" style="4" customWidth="1"/>
    <col min="517" max="517" width="17.6640625" style="4" customWidth="1"/>
    <col min="518" max="519" width="18.33203125" style="4" customWidth="1"/>
    <col min="520" max="520" width="20" style="4" customWidth="1"/>
    <col min="521" max="521" width="17.77734375" style="4" customWidth="1"/>
    <col min="522" max="522" width="16.21875" style="4" customWidth="1"/>
    <col min="523" max="523" width="15.5546875" style="4" customWidth="1"/>
    <col min="524" max="524" width="17.88671875" style="4" customWidth="1"/>
    <col min="525" max="525" width="15.6640625" style="4" customWidth="1"/>
    <col min="526" max="526" width="14" style="4" customWidth="1"/>
    <col min="527" max="527" width="14.88671875" style="4" customWidth="1"/>
    <col min="528" max="528" width="14.5546875" style="4" customWidth="1"/>
    <col min="529" max="529" width="13.33203125" style="4" customWidth="1"/>
    <col min="530" max="530" width="16.109375" style="4" customWidth="1"/>
    <col min="531" max="531" width="11.77734375" style="4" customWidth="1"/>
    <col min="532" max="532" width="12.88671875" style="4" customWidth="1"/>
    <col min="533" max="533" width="16.33203125" style="4" customWidth="1"/>
    <col min="534" max="534" width="14.88671875" style="4" customWidth="1"/>
    <col min="535" max="535" width="15.109375" style="4" customWidth="1"/>
    <col min="536" max="536" width="17.109375" style="4" customWidth="1"/>
    <col min="537" max="539" width="16.77734375" style="4" customWidth="1"/>
    <col min="540" max="540" width="14.33203125" style="4" customWidth="1"/>
    <col min="541" max="541" width="13.21875" style="4" customWidth="1"/>
    <col min="542" max="542" width="12.77734375" style="4" customWidth="1"/>
    <col min="543" max="543" width="0" style="4" hidden="1" customWidth="1"/>
    <col min="544" max="544" width="11.77734375" style="4" customWidth="1"/>
    <col min="545" max="768" width="10" style="4"/>
    <col min="769" max="769" width="5.21875" style="4" customWidth="1"/>
    <col min="770" max="770" width="34.5546875" style="4" customWidth="1"/>
    <col min="771" max="771" width="5.109375" style="4" customWidth="1"/>
    <col min="772" max="772" width="18.33203125" style="4" customWidth="1"/>
    <col min="773" max="773" width="17.6640625" style="4" customWidth="1"/>
    <col min="774" max="775" width="18.33203125" style="4" customWidth="1"/>
    <col min="776" max="776" width="20" style="4" customWidth="1"/>
    <col min="777" max="777" width="17.77734375" style="4" customWidth="1"/>
    <col min="778" max="778" width="16.21875" style="4" customWidth="1"/>
    <col min="779" max="779" width="15.5546875" style="4" customWidth="1"/>
    <col min="780" max="780" width="17.88671875" style="4" customWidth="1"/>
    <col min="781" max="781" width="15.6640625" style="4" customWidth="1"/>
    <col min="782" max="782" width="14" style="4" customWidth="1"/>
    <col min="783" max="783" width="14.88671875" style="4" customWidth="1"/>
    <col min="784" max="784" width="14.5546875" style="4" customWidth="1"/>
    <col min="785" max="785" width="13.33203125" style="4" customWidth="1"/>
    <col min="786" max="786" width="16.109375" style="4" customWidth="1"/>
    <col min="787" max="787" width="11.77734375" style="4" customWidth="1"/>
    <col min="788" max="788" width="12.88671875" style="4" customWidth="1"/>
    <col min="789" max="789" width="16.33203125" style="4" customWidth="1"/>
    <col min="790" max="790" width="14.88671875" style="4" customWidth="1"/>
    <col min="791" max="791" width="15.109375" style="4" customWidth="1"/>
    <col min="792" max="792" width="17.109375" style="4" customWidth="1"/>
    <col min="793" max="795" width="16.77734375" style="4" customWidth="1"/>
    <col min="796" max="796" width="14.33203125" style="4" customWidth="1"/>
    <col min="797" max="797" width="13.21875" style="4" customWidth="1"/>
    <col min="798" max="798" width="12.77734375" style="4" customWidth="1"/>
    <col min="799" max="799" width="0" style="4" hidden="1" customWidth="1"/>
    <col min="800" max="800" width="11.77734375" style="4" customWidth="1"/>
    <col min="801" max="1024" width="10" style="4"/>
    <col min="1025" max="1025" width="5.21875" style="4" customWidth="1"/>
    <col min="1026" max="1026" width="34.5546875" style="4" customWidth="1"/>
    <col min="1027" max="1027" width="5.109375" style="4" customWidth="1"/>
    <col min="1028" max="1028" width="18.33203125" style="4" customWidth="1"/>
    <col min="1029" max="1029" width="17.6640625" style="4" customWidth="1"/>
    <col min="1030" max="1031" width="18.33203125" style="4" customWidth="1"/>
    <col min="1032" max="1032" width="20" style="4" customWidth="1"/>
    <col min="1033" max="1033" width="17.77734375" style="4" customWidth="1"/>
    <col min="1034" max="1034" width="16.21875" style="4" customWidth="1"/>
    <col min="1035" max="1035" width="15.5546875" style="4" customWidth="1"/>
    <col min="1036" max="1036" width="17.88671875" style="4" customWidth="1"/>
    <col min="1037" max="1037" width="15.6640625" style="4" customWidth="1"/>
    <col min="1038" max="1038" width="14" style="4" customWidth="1"/>
    <col min="1039" max="1039" width="14.88671875" style="4" customWidth="1"/>
    <col min="1040" max="1040" width="14.5546875" style="4" customWidth="1"/>
    <col min="1041" max="1041" width="13.33203125" style="4" customWidth="1"/>
    <col min="1042" max="1042" width="16.109375" style="4" customWidth="1"/>
    <col min="1043" max="1043" width="11.77734375" style="4" customWidth="1"/>
    <col min="1044" max="1044" width="12.88671875" style="4" customWidth="1"/>
    <col min="1045" max="1045" width="16.33203125" style="4" customWidth="1"/>
    <col min="1046" max="1046" width="14.88671875" style="4" customWidth="1"/>
    <col min="1047" max="1047" width="15.109375" style="4" customWidth="1"/>
    <col min="1048" max="1048" width="17.109375" style="4" customWidth="1"/>
    <col min="1049" max="1051" width="16.77734375" style="4" customWidth="1"/>
    <col min="1052" max="1052" width="14.33203125" style="4" customWidth="1"/>
    <col min="1053" max="1053" width="13.21875" style="4" customWidth="1"/>
    <col min="1054" max="1054" width="12.77734375" style="4" customWidth="1"/>
    <col min="1055" max="1055" width="0" style="4" hidden="1" customWidth="1"/>
    <col min="1056" max="1056" width="11.77734375" style="4" customWidth="1"/>
    <col min="1057" max="1280" width="10" style="4"/>
    <col min="1281" max="1281" width="5.21875" style="4" customWidth="1"/>
    <col min="1282" max="1282" width="34.5546875" style="4" customWidth="1"/>
    <col min="1283" max="1283" width="5.109375" style="4" customWidth="1"/>
    <col min="1284" max="1284" width="18.33203125" style="4" customWidth="1"/>
    <col min="1285" max="1285" width="17.6640625" style="4" customWidth="1"/>
    <col min="1286" max="1287" width="18.33203125" style="4" customWidth="1"/>
    <col min="1288" max="1288" width="20" style="4" customWidth="1"/>
    <col min="1289" max="1289" width="17.77734375" style="4" customWidth="1"/>
    <col min="1290" max="1290" width="16.21875" style="4" customWidth="1"/>
    <col min="1291" max="1291" width="15.5546875" style="4" customWidth="1"/>
    <col min="1292" max="1292" width="17.88671875" style="4" customWidth="1"/>
    <col min="1293" max="1293" width="15.6640625" style="4" customWidth="1"/>
    <col min="1294" max="1294" width="14" style="4" customWidth="1"/>
    <col min="1295" max="1295" width="14.88671875" style="4" customWidth="1"/>
    <col min="1296" max="1296" width="14.5546875" style="4" customWidth="1"/>
    <col min="1297" max="1297" width="13.33203125" style="4" customWidth="1"/>
    <col min="1298" max="1298" width="16.109375" style="4" customWidth="1"/>
    <col min="1299" max="1299" width="11.77734375" style="4" customWidth="1"/>
    <col min="1300" max="1300" width="12.88671875" style="4" customWidth="1"/>
    <col min="1301" max="1301" width="16.33203125" style="4" customWidth="1"/>
    <col min="1302" max="1302" width="14.88671875" style="4" customWidth="1"/>
    <col min="1303" max="1303" width="15.109375" style="4" customWidth="1"/>
    <col min="1304" max="1304" width="17.109375" style="4" customWidth="1"/>
    <col min="1305" max="1307" width="16.77734375" style="4" customWidth="1"/>
    <col min="1308" max="1308" width="14.33203125" style="4" customWidth="1"/>
    <col min="1309" max="1309" width="13.21875" style="4" customWidth="1"/>
    <col min="1310" max="1310" width="12.77734375" style="4" customWidth="1"/>
    <col min="1311" max="1311" width="0" style="4" hidden="1" customWidth="1"/>
    <col min="1312" max="1312" width="11.77734375" style="4" customWidth="1"/>
    <col min="1313" max="1536" width="10" style="4"/>
    <col min="1537" max="1537" width="5.21875" style="4" customWidth="1"/>
    <col min="1538" max="1538" width="34.5546875" style="4" customWidth="1"/>
    <col min="1539" max="1539" width="5.109375" style="4" customWidth="1"/>
    <col min="1540" max="1540" width="18.33203125" style="4" customWidth="1"/>
    <col min="1541" max="1541" width="17.6640625" style="4" customWidth="1"/>
    <col min="1542" max="1543" width="18.33203125" style="4" customWidth="1"/>
    <col min="1544" max="1544" width="20" style="4" customWidth="1"/>
    <col min="1545" max="1545" width="17.77734375" style="4" customWidth="1"/>
    <col min="1546" max="1546" width="16.21875" style="4" customWidth="1"/>
    <col min="1547" max="1547" width="15.5546875" style="4" customWidth="1"/>
    <col min="1548" max="1548" width="17.88671875" style="4" customWidth="1"/>
    <col min="1549" max="1549" width="15.6640625" style="4" customWidth="1"/>
    <col min="1550" max="1550" width="14" style="4" customWidth="1"/>
    <col min="1551" max="1551" width="14.88671875" style="4" customWidth="1"/>
    <col min="1552" max="1552" width="14.5546875" style="4" customWidth="1"/>
    <col min="1553" max="1553" width="13.33203125" style="4" customWidth="1"/>
    <col min="1554" max="1554" width="16.109375" style="4" customWidth="1"/>
    <col min="1555" max="1555" width="11.77734375" style="4" customWidth="1"/>
    <col min="1556" max="1556" width="12.88671875" style="4" customWidth="1"/>
    <col min="1557" max="1557" width="16.33203125" style="4" customWidth="1"/>
    <col min="1558" max="1558" width="14.88671875" style="4" customWidth="1"/>
    <col min="1559" max="1559" width="15.109375" style="4" customWidth="1"/>
    <col min="1560" max="1560" width="17.109375" style="4" customWidth="1"/>
    <col min="1561" max="1563" width="16.77734375" style="4" customWidth="1"/>
    <col min="1564" max="1564" width="14.33203125" style="4" customWidth="1"/>
    <col min="1565" max="1565" width="13.21875" style="4" customWidth="1"/>
    <col min="1566" max="1566" width="12.77734375" style="4" customWidth="1"/>
    <col min="1567" max="1567" width="0" style="4" hidden="1" customWidth="1"/>
    <col min="1568" max="1568" width="11.77734375" style="4" customWidth="1"/>
    <col min="1569" max="1792" width="10" style="4"/>
    <col min="1793" max="1793" width="5.21875" style="4" customWidth="1"/>
    <col min="1794" max="1794" width="34.5546875" style="4" customWidth="1"/>
    <col min="1795" max="1795" width="5.109375" style="4" customWidth="1"/>
    <col min="1796" max="1796" width="18.33203125" style="4" customWidth="1"/>
    <col min="1797" max="1797" width="17.6640625" style="4" customWidth="1"/>
    <col min="1798" max="1799" width="18.33203125" style="4" customWidth="1"/>
    <col min="1800" max="1800" width="20" style="4" customWidth="1"/>
    <col min="1801" max="1801" width="17.77734375" style="4" customWidth="1"/>
    <col min="1802" max="1802" width="16.21875" style="4" customWidth="1"/>
    <col min="1803" max="1803" width="15.5546875" style="4" customWidth="1"/>
    <col min="1804" max="1804" width="17.88671875" style="4" customWidth="1"/>
    <col min="1805" max="1805" width="15.6640625" style="4" customWidth="1"/>
    <col min="1806" max="1806" width="14" style="4" customWidth="1"/>
    <col min="1807" max="1807" width="14.88671875" style="4" customWidth="1"/>
    <col min="1808" max="1808" width="14.5546875" style="4" customWidth="1"/>
    <col min="1809" max="1809" width="13.33203125" style="4" customWidth="1"/>
    <col min="1810" max="1810" width="16.109375" style="4" customWidth="1"/>
    <col min="1811" max="1811" width="11.77734375" style="4" customWidth="1"/>
    <col min="1812" max="1812" width="12.88671875" style="4" customWidth="1"/>
    <col min="1813" max="1813" width="16.33203125" style="4" customWidth="1"/>
    <col min="1814" max="1814" width="14.88671875" style="4" customWidth="1"/>
    <col min="1815" max="1815" width="15.109375" style="4" customWidth="1"/>
    <col min="1816" max="1816" width="17.109375" style="4" customWidth="1"/>
    <col min="1817" max="1819" width="16.77734375" style="4" customWidth="1"/>
    <col min="1820" max="1820" width="14.33203125" style="4" customWidth="1"/>
    <col min="1821" max="1821" width="13.21875" style="4" customWidth="1"/>
    <col min="1822" max="1822" width="12.77734375" style="4" customWidth="1"/>
    <col min="1823" max="1823" width="0" style="4" hidden="1" customWidth="1"/>
    <col min="1824" max="1824" width="11.77734375" style="4" customWidth="1"/>
    <col min="1825" max="2048" width="10" style="4"/>
    <col min="2049" max="2049" width="5.21875" style="4" customWidth="1"/>
    <col min="2050" max="2050" width="34.5546875" style="4" customWidth="1"/>
    <col min="2051" max="2051" width="5.109375" style="4" customWidth="1"/>
    <col min="2052" max="2052" width="18.33203125" style="4" customWidth="1"/>
    <col min="2053" max="2053" width="17.6640625" style="4" customWidth="1"/>
    <col min="2054" max="2055" width="18.33203125" style="4" customWidth="1"/>
    <col min="2056" max="2056" width="20" style="4" customWidth="1"/>
    <col min="2057" max="2057" width="17.77734375" style="4" customWidth="1"/>
    <col min="2058" max="2058" width="16.21875" style="4" customWidth="1"/>
    <col min="2059" max="2059" width="15.5546875" style="4" customWidth="1"/>
    <col min="2060" max="2060" width="17.88671875" style="4" customWidth="1"/>
    <col min="2061" max="2061" width="15.6640625" style="4" customWidth="1"/>
    <col min="2062" max="2062" width="14" style="4" customWidth="1"/>
    <col min="2063" max="2063" width="14.88671875" style="4" customWidth="1"/>
    <col min="2064" max="2064" width="14.5546875" style="4" customWidth="1"/>
    <col min="2065" max="2065" width="13.33203125" style="4" customWidth="1"/>
    <col min="2066" max="2066" width="16.109375" style="4" customWidth="1"/>
    <col min="2067" max="2067" width="11.77734375" style="4" customWidth="1"/>
    <col min="2068" max="2068" width="12.88671875" style="4" customWidth="1"/>
    <col min="2069" max="2069" width="16.33203125" style="4" customWidth="1"/>
    <col min="2070" max="2070" width="14.88671875" style="4" customWidth="1"/>
    <col min="2071" max="2071" width="15.109375" style="4" customWidth="1"/>
    <col min="2072" max="2072" width="17.109375" style="4" customWidth="1"/>
    <col min="2073" max="2075" width="16.77734375" style="4" customWidth="1"/>
    <col min="2076" max="2076" width="14.33203125" style="4" customWidth="1"/>
    <col min="2077" max="2077" width="13.21875" style="4" customWidth="1"/>
    <col min="2078" max="2078" width="12.77734375" style="4" customWidth="1"/>
    <col min="2079" max="2079" width="0" style="4" hidden="1" customWidth="1"/>
    <col min="2080" max="2080" width="11.77734375" style="4" customWidth="1"/>
    <col min="2081" max="2304" width="10" style="4"/>
    <col min="2305" max="2305" width="5.21875" style="4" customWidth="1"/>
    <col min="2306" max="2306" width="34.5546875" style="4" customWidth="1"/>
    <col min="2307" max="2307" width="5.109375" style="4" customWidth="1"/>
    <col min="2308" max="2308" width="18.33203125" style="4" customWidth="1"/>
    <col min="2309" max="2309" width="17.6640625" style="4" customWidth="1"/>
    <col min="2310" max="2311" width="18.33203125" style="4" customWidth="1"/>
    <col min="2312" max="2312" width="20" style="4" customWidth="1"/>
    <col min="2313" max="2313" width="17.77734375" style="4" customWidth="1"/>
    <col min="2314" max="2314" width="16.21875" style="4" customWidth="1"/>
    <col min="2315" max="2315" width="15.5546875" style="4" customWidth="1"/>
    <col min="2316" max="2316" width="17.88671875" style="4" customWidth="1"/>
    <col min="2317" max="2317" width="15.6640625" style="4" customWidth="1"/>
    <col min="2318" max="2318" width="14" style="4" customWidth="1"/>
    <col min="2319" max="2319" width="14.88671875" style="4" customWidth="1"/>
    <col min="2320" max="2320" width="14.5546875" style="4" customWidth="1"/>
    <col min="2321" max="2321" width="13.33203125" style="4" customWidth="1"/>
    <col min="2322" max="2322" width="16.109375" style="4" customWidth="1"/>
    <col min="2323" max="2323" width="11.77734375" style="4" customWidth="1"/>
    <col min="2324" max="2324" width="12.88671875" style="4" customWidth="1"/>
    <col min="2325" max="2325" width="16.33203125" style="4" customWidth="1"/>
    <col min="2326" max="2326" width="14.88671875" style="4" customWidth="1"/>
    <col min="2327" max="2327" width="15.109375" style="4" customWidth="1"/>
    <col min="2328" max="2328" width="17.109375" style="4" customWidth="1"/>
    <col min="2329" max="2331" width="16.77734375" style="4" customWidth="1"/>
    <col min="2332" max="2332" width="14.33203125" style="4" customWidth="1"/>
    <col min="2333" max="2333" width="13.21875" style="4" customWidth="1"/>
    <col min="2334" max="2334" width="12.77734375" style="4" customWidth="1"/>
    <col min="2335" max="2335" width="0" style="4" hidden="1" customWidth="1"/>
    <col min="2336" max="2336" width="11.77734375" style="4" customWidth="1"/>
    <col min="2337" max="2560" width="10" style="4"/>
    <col min="2561" max="2561" width="5.21875" style="4" customWidth="1"/>
    <col min="2562" max="2562" width="34.5546875" style="4" customWidth="1"/>
    <col min="2563" max="2563" width="5.109375" style="4" customWidth="1"/>
    <col min="2564" max="2564" width="18.33203125" style="4" customWidth="1"/>
    <col min="2565" max="2565" width="17.6640625" style="4" customWidth="1"/>
    <col min="2566" max="2567" width="18.33203125" style="4" customWidth="1"/>
    <col min="2568" max="2568" width="20" style="4" customWidth="1"/>
    <col min="2569" max="2569" width="17.77734375" style="4" customWidth="1"/>
    <col min="2570" max="2570" width="16.21875" style="4" customWidth="1"/>
    <col min="2571" max="2571" width="15.5546875" style="4" customWidth="1"/>
    <col min="2572" max="2572" width="17.88671875" style="4" customWidth="1"/>
    <col min="2573" max="2573" width="15.6640625" style="4" customWidth="1"/>
    <col min="2574" max="2574" width="14" style="4" customWidth="1"/>
    <col min="2575" max="2575" width="14.88671875" style="4" customWidth="1"/>
    <col min="2576" max="2576" width="14.5546875" style="4" customWidth="1"/>
    <col min="2577" max="2577" width="13.33203125" style="4" customWidth="1"/>
    <col min="2578" max="2578" width="16.109375" style="4" customWidth="1"/>
    <col min="2579" max="2579" width="11.77734375" style="4" customWidth="1"/>
    <col min="2580" max="2580" width="12.88671875" style="4" customWidth="1"/>
    <col min="2581" max="2581" width="16.33203125" style="4" customWidth="1"/>
    <col min="2582" max="2582" width="14.88671875" style="4" customWidth="1"/>
    <col min="2583" max="2583" width="15.109375" style="4" customWidth="1"/>
    <col min="2584" max="2584" width="17.109375" style="4" customWidth="1"/>
    <col min="2585" max="2587" width="16.77734375" style="4" customWidth="1"/>
    <col min="2588" max="2588" width="14.33203125" style="4" customWidth="1"/>
    <col min="2589" max="2589" width="13.21875" style="4" customWidth="1"/>
    <col min="2590" max="2590" width="12.77734375" style="4" customWidth="1"/>
    <col min="2591" max="2591" width="0" style="4" hidden="1" customWidth="1"/>
    <col min="2592" max="2592" width="11.77734375" style="4" customWidth="1"/>
    <col min="2593" max="2816" width="10" style="4"/>
    <col min="2817" max="2817" width="5.21875" style="4" customWidth="1"/>
    <col min="2818" max="2818" width="34.5546875" style="4" customWidth="1"/>
    <col min="2819" max="2819" width="5.109375" style="4" customWidth="1"/>
    <col min="2820" max="2820" width="18.33203125" style="4" customWidth="1"/>
    <col min="2821" max="2821" width="17.6640625" style="4" customWidth="1"/>
    <col min="2822" max="2823" width="18.33203125" style="4" customWidth="1"/>
    <col min="2824" max="2824" width="20" style="4" customWidth="1"/>
    <col min="2825" max="2825" width="17.77734375" style="4" customWidth="1"/>
    <col min="2826" max="2826" width="16.21875" style="4" customWidth="1"/>
    <col min="2827" max="2827" width="15.5546875" style="4" customWidth="1"/>
    <col min="2828" max="2828" width="17.88671875" style="4" customWidth="1"/>
    <col min="2829" max="2829" width="15.6640625" style="4" customWidth="1"/>
    <col min="2830" max="2830" width="14" style="4" customWidth="1"/>
    <col min="2831" max="2831" width="14.88671875" style="4" customWidth="1"/>
    <col min="2832" max="2832" width="14.5546875" style="4" customWidth="1"/>
    <col min="2833" max="2833" width="13.33203125" style="4" customWidth="1"/>
    <col min="2834" max="2834" width="16.109375" style="4" customWidth="1"/>
    <col min="2835" max="2835" width="11.77734375" style="4" customWidth="1"/>
    <col min="2836" max="2836" width="12.88671875" style="4" customWidth="1"/>
    <col min="2837" max="2837" width="16.33203125" style="4" customWidth="1"/>
    <col min="2838" max="2838" width="14.88671875" style="4" customWidth="1"/>
    <col min="2839" max="2839" width="15.109375" style="4" customWidth="1"/>
    <col min="2840" max="2840" width="17.109375" style="4" customWidth="1"/>
    <col min="2841" max="2843" width="16.77734375" style="4" customWidth="1"/>
    <col min="2844" max="2844" width="14.33203125" style="4" customWidth="1"/>
    <col min="2845" max="2845" width="13.21875" style="4" customWidth="1"/>
    <col min="2846" max="2846" width="12.77734375" style="4" customWidth="1"/>
    <col min="2847" max="2847" width="0" style="4" hidden="1" customWidth="1"/>
    <col min="2848" max="2848" width="11.77734375" style="4" customWidth="1"/>
    <col min="2849" max="3072" width="10" style="4"/>
    <col min="3073" max="3073" width="5.21875" style="4" customWidth="1"/>
    <col min="3074" max="3074" width="34.5546875" style="4" customWidth="1"/>
    <col min="3075" max="3075" width="5.109375" style="4" customWidth="1"/>
    <col min="3076" max="3076" width="18.33203125" style="4" customWidth="1"/>
    <col min="3077" max="3077" width="17.6640625" style="4" customWidth="1"/>
    <col min="3078" max="3079" width="18.33203125" style="4" customWidth="1"/>
    <col min="3080" max="3080" width="20" style="4" customWidth="1"/>
    <col min="3081" max="3081" width="17.77734375" style="4" customWidth="1"/>
    <col min="3082" max="3082" width="16.21875" style="4" customWidth="1"/>
    <col min="3083" max="3083" width="15.5546875" style="4" customWidth="1"/>
    <col min="3084" max="3084" width="17.88671875" style="4" customWidth="1"/>
    <col min="3085" max="3085" width="15.6640625" style="4" customWidth="1"/>
    <col min="3086" max="3086" width="14" style="4" customWidth="1"/>
    <col min="3087" max="3087" width="14.88671875" style="4" customWidth="1"/>
    <col min="3088" max="3088" width="14.5546875" style="4" customWidth="1"/>
    <col min="3089" max="3089" width="13.33203125" style="4" customWidth="1"/>
    <col min="3090" max="3090" width="16.109375" style="4" customWidth="1"/>
    <col min="3091" max="3091" width="11.77734375" style="4" customWidth="1"/>
    <col min="3092" max="3092" width="12.88671875" style="4" customWidth="1"/>
    <col min="3093" max="3093" width="16.33203125" style="4" customWidth="1"/>
    <col min="3094" max="3094" width="14.88671875" style="4" customWidth="1"/>
    <col min="3095" max="3095" width="15.109375" style="4" customWidth="1"/>
    <col min="3096" max="3096" width="17.109375" style="4" customWidth="1"/>
    <col min="3097" max="3099" width="16.77734375" style="4" customWidth="1"/>
    <col min="3100" max="3100" width="14.33203125" style="4" customWidth="1"/>
    <col min="3101" max="3101" width="13.21875" style="4" customWidth="1"/>
    <col min="3102" max="3102" width="12.77734375" style="4" customWidth="1"/>
    <col min="3103" max="3103" width="0" style="4" hidden="1" customWidth="1"/>
    <col min="3104" max="3104" width="11.77734375" style="4" customWidth="1"/>
    <col min="3105" max="3328" width="10" style="4"/>
    <col min="3329" max="3329" width="5.21875" style="4" customWidth="1"/>
    <col min="3330" max="3330" width="34.5546875" style="4" customWidth="1"/>
    <col min="3331" max="3331" width="5.109375" style="4" customWidth="1"/>
    <col min="3332" max="3332" width="18.33203125" style="4" customWidth="1"/>
    <col min="3333" max="3333" width="17.6640625" style="4" customWidth="1"/>
    <col min="3334" max="3335" width="18.33203125" style="4" customWidth="1"/>
    <col min="3336" max="3336" width="20" style="4" customWidth="1"/>
    <col min="3337" max="3337" width="17.77734375" style="4" customWidth="1"/>
    <col min="3338" max="3338" width="16.21875" style="4" customWidth="1"/>
    <col min="3339" max="3339" width="15.5546875" style="4" customWidth="1"/>
    <col min="3340" max="3340" width="17.88671875" style="4" customWidth="1"/>
    <col min="3341" max="3341" width="15.6640625" style="4" customWidth="1"/>
    <col min="3342" max="3342" width="14" style="4" customWidth="1"/>
    <col min="3343" max="3343" width="14.88671875" style="4" customWidth="1"/>
    <col min="3344" max="3344" width="14.5546875" style="4" customWidth="1"/>
    <col min="3345" max="3345" width="13.33203125" style="4" customWidth="1"/>
    <col min="3346" max="3346" width="16.109375" style="4" customWidth="1"/>
    <col min="3347" max="3347" width="11.77734375" style="4" customWidth="1"/>
    <col min="3348" max="3348" width="12.88671875" style="4" customWidth="1"/>
    <col min="3349" max="3349" width="16.33203125" style="4" customWidth="1"/>
    <col min="3350" max="3350" width="14.88671875" style="4" customWidth="1"/>
    <col min="3351" max="3351" width="15.109375" style="4" customWidth="1"/>
    <col min="3352" max="3352" width="17.109375" style="4" customWidth="1"/>
    <col min="3353" max="3355" width="16.77734375" style="4" customWidth="1"/>
    <col min="3356" max="3356" width="14.33203125" style="4" customWidth="1"/>
    <col min="3357" max="3357" width="13.21875" style="4" customWidth="1"/>
    <col min="3358" max="3358" width="12.77734375" style="4" customWidth="1"/>
    <col min="3359" max="3359" width="0" style="4" hidden="1" customWidth="1"/>
    <col min="3360" max="3360" width="11.77734375" style="4" customWidth="1"/>
    <col min="3361" max="3584" width="10" style="4"/>
    <col min="3585" max="3585" width="5.21875" style="4" customWidth="1"/>
    <col min="3586" max="3586" width="34.5546875" style="4" customWidth="1"/>
    <col min="3587" max="3587" width="5.109375" style="4" customWidth="1"/>
    <col min="3588" max="3588" width="18.33203125" style="4" customWidth="1"/>
    <col min="3589" max="3589" width="17.6640625" style="4" customWidth="1"/>
    <col min="3590" max="3591" width="18.33203125" style="4" customWidth="1"/>
    <col min="3592" max="3592" width="20" style="4" customWidth="1"/>
    <col min="3593" max="3593" width="17.77734375" style="4" customWidth="1"/>
    <col min="3594" max="3594" width="16.21875" style="4" customWidth="1"/>
    <col min="3595" max="3595" width="15.5546875" style="4" customWidth="1"/>
    <col min="3596" max="3596" width="17.88671875" style="4" customWidth="1"/>
    <col min="3597" max="3597" width="15.6640625" style="4" customWidth="1"/>
    <col min="3598" max="3598" width="14" style="4" customWidth="1"/>
    <col min="3599" max="3599" width="14.88671875" style="4" customWidth="1"/>
    <col min="3600" max="3600" width="14.5546875" style="4" customWidth="1"/>
    <col min="3601" max="3601" width="13.33203125" style="4" customWidth="1"/>
    <col min="3602" max="3602" width="16.109375" style="4" customWidth="1"/>
    <col min="3603" max="3603" width="11.77734375" style="4" customWidth="1"/>
    <col min="3604" max="3604" width="12.88671875" style="4" customWidth="1"/>
    <col min="3605" max="3605" width="16.33203125" style="4" customWidth="1"/>
    <col min="3606" max="3606" width="14.88671875" style="4" customWidth="1"/>
    <col min="3607" max="3607" width="15.109375" style="4" customWidth="1"/>
    <col min="3608" max="3608" width="17.109375" style="4" customWidth="1"/>
    <col min="3609" max="3611" width="16.77734375" style="4" customWidth="1"/>
    <col min="3612" max="3612" width="14.33203125" style="4" customWidth="1"/>
    <col min="3613" max="3613" width="13.21875" style="4" customWidth="1"/>
    <col min="3614" max="3614" width="12.77734375" style="4" customWidth="1"/>
    <col min="3615" max="3615" width="0" style="4" hidden="1" customWidth="1"/>
    <col min="3616" max="3616" width="11.77734375" style="4" customWidth="1"/>
    <col min="3617" max="3840" width="10" style="4"/>
    <col min="3841" max="3841" width="5.21875" style="4" customWidth="1"/>
    <col min="3842" max="3842" width="34.5546875" style="4" customWidth="1"/>
    <col min="3843" max="3843" width="5.109375" style="4" customWidth="1"/>
    <col min="3844" max="3844" width="18.33203125" style="4" customWidth="1"/>
    <col min="3845" max="3845" width="17.6640625" style="4" customWidth="1"/>
    <col min="3846" max="3847" width="18.33203125" style="4" customWidth="1"/>
    <col min="3848" max="3848" width="20" style="4" customWidth="1"/>
    <col min="3849" max="3849" width="17.77734375" style="4" customWidth="1"/>
    <col min="3850" max="3850" width="16.21875" style="4" customWidth="1"/>
    <col min="3851" max="3851" width="15.5546875" style="4" customWidth="1"/>
    <col min="3852" max="3852" width="17.88671875" style="4" customWidth="1"/>
    <col min="3853" max="3853" width="15.6640625" style="4" customWidth="1"/>
    <col min="3854" max="3854" width="14" style="4" customWidth="1"/>
    <col min="3855" max="3855" width="14.88671875" style="4" customWidth="1"/>
    <col min="3856" max="3856" width="14.5546875" style="4" customWidth="1"/>
    <col min="3857" max="3857" width="13.33203125" style="4" customWidth="1"/>
    <col min="3858" max="3858" width="16.109375" style="4" customWidth="1"/>
    <col min="3859" max="3859" width="11.77734375" style="4" customWidth="1"/>
    <col min="3860" max="3860" width="12.88671875" style="4" customWidth="1"/>
    <col min="3861" max="3861" width="16.33203125" style="4" customWidth="1"/>
    <col min="3862" max="3862" width="14.88671875" style="4" customWidth="1"/>
    <col min="3863" max="3863" width="15.109375" style="4" customWidth="1"/>
    <col min="3864" max="3864" width="17.109375" style="4" customWidth="1"/>
    <col min="3865" max="3867" width="16.77734375" style="4" customWidth="1"/>
    <col min="3868" max="3868" width="14.33203125" style="4" customWidth="1"/>
    <col min="3869" max="3869" width="13.21875" style="4" customWidth="1"/>
    <col min="3870" max="3870" width="12.77734375" style="4" customWidth="1"/>
    <col min="3871" max="3871" width="0" style="4" hidden="1" customWidth="1"/>
    <col min="3872" max="3872" width="11.77734375" style="4" customWidth="1"/>
    <col min="3873" max="4096" width="10" style="4"/>
    <col min="4097" max="4097" width="5.21875" style="4" customWidth="1"/>
    <col min="4098" max="4098" width="34.5546875" style="4" customWidth="1"/>
    <col min="4099" max="4099" width="5.109375" style="4" customWidth="1"/>
    <col min="4100" max="4100" width="18.33203125" style="4" customWidth="1"/>
    <col min="4101" max="4101" width="17.6640625" style="4" customWidth="1"/>
    <col min="4102" max="4103" width="18.33203125" style="4" customWidth="1"/>
    <col min="4104" max="4104" width="20" style="4" customWidth="1"/>
    <col min="4105" max="4105" width="17.77734375" style="4" customWidth="1"/>
    <col min="4106" max="4106" width="16.21875" style="4" customWidth="1"/>
    <col min="4107" max="4107" width="15.5546875" style="4" customWidth="1"/>
    <col min="4108" max="4108" width="17.88671875" style="4" customWidth="1"/>
    <col min="4109" max="4109" width="15.6640625" style="4" customWidth="1"/>
    <col min="4110" max="4110" width="14" style="4" customWidth="1"/>
    <col min="4111" max="4111" width="14.88671875" style="4" customWidth="1"/>
    <col min="4112" max="4112" width="14.5546875" style="4" customWidth="1"/>
    <col min="4113" max="4113" width="13.33203125" style="4" customWidth="1"/>
    <col min="4114" max="4114" width="16.109375" style="4" customWidth="1"/>
    <col min="4115" max="4115" width="11.77734375" style="4" customWidth="1"/>
    <col min="4116" max="4116" width="12.88671875" style="4" customWidth="1"/>
    <col min="4117" max="4117" width="16.33203125" style="4" customWidth="1"/>
    <col min="4118" max="4118" width="14.88671875" style="4" customWidth="1"/>
    <col min="4119" max="4119" width="15.109375" style="4" customWidth="1"/>
    <col min="4120" max="4120" width="17.109375" style="4" customWidth="1"/>
    <col min="4121" max="4123" width="16.77734375" style="4" customWidth="1"/>
    <col min="4124" max="4124" width="14.33203125" style="4" customWidth="1"/>
    <col min="4125" max="4125" width="13.21875" style="4" customWidth="1"/>
    <col min="4126" max="4126" width="12.77734375" style="4" customWidth="1"/>
    <col min="4127" max="4127" width="0" style="4" hidden="1" customWidth="1"/>
    <col min="4128" max="4128" width="11.77734375" style="4" customWidth="1"/>
    <col min="4129" max="4352" width="10" style="4"/>
    <col min="4353" max="4353" width="5.21875" style="4" customWidth="1"/>
    <col min="4354" max="4354" width="34.5546875" style="4" customWidth="1"/>
    <col min="4355" max="4355" width="5.109375" style="4" customWidth="1"/>
    <col min="4356" max="4356" width="18.33203125" style="4" customWidth="1"/>
    <col min="4357" max="4357" width="17.6640625" style="4" customWidth="1"/>
    <col min="4358" max="4359" width="18.33203125" style="4" customWidth="1"/>
    <col min="4360" max="4360" width="20" style="4" customWidth="1"/>
    <col min="4361" max="4361" width="17.77734375" style="4" customWidth="1"/>
    <col min="4362" max="4362" width="16.21875" style="4" customWidth="1"/>
    <col min="4363" max="4363" width="15.5546875" style="4" customWidth="1"/>
    <col min="4364" max="4364" width="17.88671875" style="4" customWidth="1"/>
    <col min="4365" max="4365" width="15.6640625" style="4" customWidth="1"/>
    <col min="4366" max="4366" width="14" style="4" customWidth="1"/>
    <col min="4367" max="4367" width="14.88671875" style="4" customWidth="1"/>
    <col min="4368" max="4368" width="14.5546875" style="4" customWidth="1"/>
    <col min="4369" max="4369" width="13.33203125" style="4" customWidth="1"/>
    <col min="4370" max="4370" width="16.109375" style="4" customWidth="1"/>
    <col min="4371" max="4371" width="11.77734375" style="4" customWidth="1"/>
    <col min="4372" max="4372" width="12.88671875" style="4" customWidth="1"/>
    <col min="4373" max="4373" width="16.33203125" style="4" customWidth="1"/>
    <col min="4374" max="4374" width="14.88671875" style="4" customWidth="1"/>
    <col min="4375" max="4375" width="15.109375" style="4" customWidth="1"/>
    <col min="4376" max="4376" width="17.109375" style="4" customWidth="1"/>
    <col min="4377" max="4379" width="16.77734375" style="4" customWidth="1"/>
    <col min="4380" max="4380" width="14.33203125" style="4" customWidth="1"/>
    <col min="4381" max="4381" width="13.21875" style="4" customWidth="1"/>
    <col min="4382" max="4382" width="12.77734375" style="4" customWidth="1"/>
    <col min="4383" max="4383" width="0" style="4" hidden="1" customWidth="1"/>
    <col min="4384" max="4384" width="11.77734375" style="4" customWidth="1"/>
    <col min="4385" max="4608" width="10" style="4"/>
    <col min="4609" max="4609" width="5.21875" style="4" customWidth="1"/>
    <col min="4610" max="4610" width="34.5546875" style="4" customWidth="1"/>
    <col min="4611" max="4611" width="5.109375" style="4" customWidth="1"/>
    <col min="4612" max="4612" width="18.33203125" style="4" customWidth="1"/>
    <col min="4613" max="4613" width="17.6640625" style="4" customWidth="1"/>
    <col min="4614" max="4615" width="18.33203125" style="4" customWidth="1"/>
    <col min="4616" max="4616" width="20" style="4" customWidth="1"/>
    <col min="4617" max="4617" width="17.77734375" style="4" customWidth="1"/>
    <col min="4618" max="4618" width="16.21875" style="4" customWidth="1"/>
    <col min="4619" max="4619" width="15.5546875" style="4" customWidth="1"/>
    <col min="4620" max="4620" width="17.88671875" style="4" customWidth="1"/>
    <col min="4621" max="4621" width="15.6640625" style="4" customWidth="1"/>
    <col min="4622" max="4622" width="14" style="4" customWidth="1"/>
    <col min="4623" max="4623" width="14.88671875" style="4" customWidth="1"/>
    <col min="4624" max="4624" width="14.5546875" style="4" customWidth="1"/>
    <col min="4625" max="4625" width="13.33203125" style="4" customWidth="1"/>
    <col min="4626" max="4626" width="16.109375" style="4" customWidth="1"/>
    <col min="4627" max="4627" width="11.77734375" style="4" customWidth="1"/>
    <col min="4628" max="4628" width="12.88671875" style="4" customWidth="1"/>
    <col min="4629" max="4629" width="16.33203125" style="4" customWidth="1"/>
    <col min="4630" max="4630" width="14.88671875" style="4" customWidth="1"/>
    <col min="4631" max="4631" width="15.109375" style="4" customWidth="1"/>
    <col min="4632" max="4632" width="17.109375" style="4" customWidth="1"/>
    <col min="4633" max="4635" width="16.77734375" style="4" customWidth="1"/>
    <col min="4636" max="4636" width="14.33203125" style="4" customWidth="1"/>
    <col min="4637" max="4637" width="13.21875" style="4" customWidth="1"/>
    <col min="4638" max="4638" width="12.77734375" style="4" customWidth="1"/>
    <col min="4639" max="4639" width="0" style="4" hidden="1" customWidth="1"/>
    <col min="4640" max="4640" width="11.77734375" style="4" customWidth="1"/>
    <col min="4641" max="4864" width="10" style="4"/>
    <col min="4865" max="4865" width="5.21875" style="4" customWidth="1"/>
    <col min="4866" max="4866" width="34.5546875" style="4" customWidth="1"/>
    <col min="4867" max="4867" width="5.109375" style="4" customWidth="1"/>
    <col min="4868" max="4868" width="18.33203125" style="4" customWidth="1"/>
    <col min="4869" max="4869" width="17.6640625" style="4" customWidth="1"/>
    <col min="4870" max="4871" width="18.33203125" style="4" customWidth="1"/>
    <col min="4872" max="4872" width="20" style="4" customWidth="1"/>
    <col min="4873" max="4873" width="17.77734375" style="4" customWidth="1"/>
    <col min="4874" max="4874" width="16.21875" style="4" customWidth="1"/>
    <col min="4875" max="4875" width="15.5546875" style="4" customWidth="1"/>
    <col min="4876" max="4876" width="17.88671875" style="4" customWidth="1"/>
    <col min="4877" max="4877" width="15.6640625" style="4" customWidth="1"/>
    <col min="4878" max="4878" width="14" style="4" customWidth="1"/>
    <col min="4879" max="4879" width="14.88671875" style="4" customWidth="1"/>
    <col min="4880" max="4880" width="14.5546875" style="4" customWidth="1"/>
    <col min="4881" max="4881" width="13.33203125" style="4" customWidth="1"/>
    <col min="4882" max="4882" width="16.109375" style="4" customWidth="1"/>
    <col min="4883" max="4883" width="11.77734375" style="4" customWidth="1"/>
    <col min="4884" max="4884" width="12.88671875" style="4" customWidth="1"/>
    <col min="4885" max="4885" width="16.33203125" style="4" customWidth="1"/>
    <col min="4886" max="4886" width="14.88671875" style="4" customWidth="1"/>
    <col min="4887" max="4887" width="15.109375" style="4" customWidth="1"/>
    <col min="4888" max="4888" width="17.109375" style="4" customWidth="1"/>
    <col min="4889" max="4891" width="16.77734375" style="4" customWidth="1"/>
    <col min="4892" max="4892" width="14.33203125" style="4" customWidth="1"/>
    <col min="4893" max="4893" width="13.21875" style="4" customWidth="1"/>
    <col min="4894" max="4894" width="12.77734375" style="4" customWidth="1"/>
    <col min="4895" max="4895" width="0" style="4" hidden="1" customWidth="1"/>
    <col min="4896" max="4896" width="11.77734375" style="4" customWidth="1"/>
    <col min="4897" max="5120" width="10" style="4"/>
    <col min="5121" max="5121" width="5.21875" style="4" customWidth="1"/>
    <col min="5122" max="5122" width="34.5546875" style="4" customWidth="1"/>
    <col min="5123" max="5123" width="5.109375" style="4" customWidth="1"/>
    <col min="5124" max="5124" width="18.33203125" style="4" customWidth="1"/>
    <col min="5125" max="5125" width="17.6640625" style="4" customWidth="1"/>
    <col min="5126" max="5127" width="18.33203125" style="4" customWidth="1"/>
    <col min="5128" max="5128" width="20" style="4" customWidth="1"/>
    <col min="5129" max="5129" width="17.77734375" style="4" customWidth="1"/>
    <col min="5130" max="5130" width="16.21875" style="4" customWidth="1"/>
    <col min="5131" max="5131" width="15.5546875" style="4" customWidth="1"/>
    <col min="5132" max="5132" width="17.88671875" style="4" customWidth="1"/>
    <col min="5133" max="5133" width="15.6640625" style="4" customWidth="1"/>
    <col min="5134" max="5134" width="14" style="4" customWidth="1"/>
    <col min="5135" max="5135" width="14.88671875" style="4" customWidth="1"/>
    <col min="5136" max="5136" width="14.5546875" style="4" customWidth="1"/>
    <col min="5137" max="5137" width="13.33203125" style="4" customWidth="1"/>
    <col min="5138" max="5138" width="16.109375" style="4" customWidth="1"/>
    <col min="5139" max="5139" width="11.77734375" style="4" customWidth="1"/>
    <col min="5140" max="5140" width="12.88671875" style="4" customWidth="1"/>
    <col min="5141" max="5141" width="16.33203125" style="4" customWidth="1"/>
    <col min="5142" max="5142" width="14.88671875" style="4" customWidth="1"/>
    <col min="5143" max="5143" width="15.109375" style="4" customWidth="1"/>
    <col min="5144" max="5144" width="17.109375" style="4" customWidth="1"/>
    <col min="5145" max="5147" width="16.77734375" style="4" customWidth="1"/>
    <col min="5148" max="5148" width="14.33203125" style="4" customWidth="1"/>
    <col min="5149" max="5149" width="13.21875" style="4" customWidth="1"/>
    <col min="5150" max="5150" width="12.77734375" style="4" customWidth="1"/>
    <col min="5151" max="5151" width="0" style="4" hidden="1" customWidth="1"/>
    <col min="5152" max="5152" width="11.77734375" style="4" customWidth="1"/>
    <col min="5153" max="5376" width="10" style="4"/>
    <col min="5377" max="5377" width="5.21875" style="4" customWidth="1"/>
    <col min="5378" max="5378" width="34.5546875" style="4" customWidth="1"/>
    <col min="5379" max="5379" width="5.109375" style="4" customWidth="1"/>
    <col min="5380" max="5380" width="18.33203125" style="4" customWidth="1"/>
    <col min="5381" max="5381" width="17.6640625" style="4" customWidth="1"/>
    <col min="5382" max="5383" width="18.33203125" style="4" customWidth="1"/>
    <col min="5384" max="5384" width="20" style="4" customWidth="1"/>
    <col min="5385" max="5385" width="17.77734375" style="4" customWidth="1"/>
    <col min="5386" max="5386" width="16.21875" style="4" customWidth="1"/>
    <col min="5387" max="5387" width="15.5546875" style="4" customWidth="1"/>
    <col min="5388" max="5388" width="17.88671875" style="4" customWidth="1"/>
    <col min="5389" max="5389" width="15.6640625" style="4" customWidth="1"/>
    <col min="5390" max="5390" width="14" style="4" customWidth="1"/>
    <col min="5391" max="5391" width="14.88671875" style="4" customWidth="1"/>
    <col min="5392" max="5392" width="14.5546875" style="4" customWidth="1"/>
    <col min="5393" max="5393" width="13.33203125" style="4" customWidth="1"/>
    <col min="5394" max="5394" width="16.109375" style="4" customWidth="1"/>
    <col min="5395" max="5395" width="11.77734375" style="4" customWidth="1"/>
    <col min="5396" max="5396" width="12.88671875" style="4" customWidth="1"/>
    <col min="5397" max="5397" width="16.33203125" style="4" customWidth="1"/>
    <col min="5398" max="5398" width="14.88671875" style="4" customWidth="1"/>
    <col min="5399" max="5399" width="15.109375" style="4" customWidth="1"/>
    <col min="5400" max="5400" width="17.109375" style="4" customWidth="1"/>
    <col min="5401" max="5403" width="16.77734375" style="4" customWidth="1"/>
    <col min="5404" max="5404" width="14.33203125" style="4" customWidth="1"/>
    <col min="5405" max="5405" width="13.21875" style="4" customWidth="1"/>
    <col min="5406" max="5406" width="12.77734375" style="4" customWidth="1"/>
    <col min="5407" max="5407" width="0" style="4" hidden="1" customWidth="1"/>
    <col min="5408" max="5408" width="11.77734375" style="4" customWidth="1"/>
    <col min="5409" max="5632" width="10" style="4"/>
    <col min="5633" max="5633" width="5.21875" style="4" customWidth="1"/>
    <col min="5634" max="5634" width="34.5546875" style="4" customWidth="1"/>
    <col min="5635" max="5635" width="5.109375" style="4" customWidth="1"/>
    <col min="5636" max="5636" width="18.33203125" style="4" customWidth="1"/>
    <col min="5637" max="5637" width="17.6640625" style="4" customWidth="1"/>
    <col min="5638" max="5639" width="18.33203125" style="4" customWidth="1"/>
    <col min="5640" max="5640" width="20" style="4" customWidth="1"/>
    <col min="5641" max="5641" width="17.77734375" style="4" customWidth="1"/>
    <col min="5642" max="5642" width="16.21875" style="4" customWidth="1"/>
    <col min="5643" max="5643" width="15.5546875" style="4" customWidth="1"/>
    <col min="5644" max="5644" width="17.88671875" style="4" customWidth="1"/>
    <col min="5645" max="5645" width="15.6640625" style="4" customWidth="1"/>
    <col min="5646" max="5646" width="14" style="4" customWidth="1"/>
    <col min="5647" max="5647" width="14.88671875" style="4" customWidth="1"/>
    <col min="5648" max="5648" width="14.5546875" style="4" customWidth="1"/>
    <col min="5649" max="5649" width="13.33203125" style="4" customWidth="1"/>
    <col min="5650" max="5650" width="16.109375" style="4" customWidth="1"/>
    <col min="5651" max="5651" width="11.77734375" style="4" customWidth="1"/>
    <col min="5652" max="5652" width="12.88671875" style="4" customWidth="1"/>
    <col min="5653" max="5653" width="16.33203125" style="4" customWidth="1"/>
    <col min="5654" max="5654" width="14.88671875" style="4" customWidth="1"/>
    <col min="5655" max="5655" width="15.109375" style="4" customWidth="1"/>
    <col min="5656" max="5656" width="17.109375" style="4" customWidth="1"/>
    <col min="5657" max="5659" width="16.77734375" style="4" customWidth="1"/>
    <col min="5660" max="5660" width="14.33203125" style="4" customWidth="1"/>
    <col min="5661" max="5661" width="13.21875" style="4" customWidth="1"/>
    <col min="5662" max="5662" width="12.77734375" style="4" customWidth="1"/>
    <col min="5663" max="5663" width="0" style="4" hidden="1" customWidth="1"/>
    <col min="5664" max="5664" width="11.77734375" style="4" customWidth="1"/>
    <col min="5665" max="5888" width="10" style="4"/>
    <col min="5889" max="5889" width="5.21875" style="4" customWidth="1"/>
    <col min="5890" max="5890" width="34.5546875" style="4" customWidth="1"/>
    <col min="5891" max="5891" width="5.109375" style="4" customWidth="1"/>
    <col min="5892" max="5892" width="18.33203125" style="4" customWidth="1"/>
    <col min="5893" max="5893" width="17.6640625" style="4" customWidth="1"/>
    <col min="5894" max="5895" width="18.33203125" style="4" customWidth="1"/>
    <col min="5896" max="5896" width="20" style="4" customWidth="1"/>
    <col min="5897" max="5897" width="17.77734375" style="4" customWidth="1"/>
    <col min="5898" max="5898" width="16.21875" style="4" customWidth="1"/>
    <col min="5899" max="5899" width="15.5546875" style="4" customWidth="1"/>
    <col min="5900" max="5900" width="17.88671875" style="4" customWidth="1"/>
    <col min="5901" max="5901" width="15.6640625" style="4" customWidth="1"/>
    <col min="5902" max="5902" width="14" style="4" customWidth="1"/>
    <col min="5903" max="5903" width="14.88671875" style="4" customWidth="1"/>
    <col min="5904" max="5904" width="14.5546875" style="4" customWidth="1"/>
    <col min="5905" max="5905" width="13.33203125" style="4" customWidth="1"/>
    <col min="5906" max="5906" width="16.109375" style="4" customWidth="1"/>
    <col min="5907" max="5907" width="11.77734375" style="4" customWidth="1"/>
    <col min="5908" max="5908" width="12.88671875" style="4" customWidth="1"/>
    <col min="5909" max="5909" width="16.33203125" style="4" customWidth="1"/>
    <col min="5910" max="5910" width="14.88671875" style="4" customWidth="1"/>
    <col min="5911" max="5911" width="15.109375" style="4" customWidth="1"/>
    <col min="5912" max="5912" width="17.109375" style="4" customWidth="1"/>
    <col min="5913" max="5915" width="16.77734375" style="4" customWidth="1"/>
    <col min="5916" max="5916" width="14.33203125" style="4" customWidth="1"/>
    <col min="5917" max="5917" width="13.21875" style="4" customWidth="1"/>
    <col min="5918" max="5918" width="12.77734375" style="4" customWidth="1"/>
    <col min="5919" max="5919" width="0" style="4" hidden="1" customWidth="1"/>
    <col min="5920" max="5920" width="11.77734375" style="4" customWidth="1"/>
    <col min="5921" max="6144" width="10" style="4"/>
    <col min="6145" max="6145" width="5.21875" style="4" customWidth="1"/>
    <col min="6146" max="6146" width="34.5546875" style="4" customWidth="1"/>
    <col min="6147" max="6147" width="5.109375" style="4" customWidth="1"/>
    <col min="6148" max="6148" width="18.33203125" style="4" customWidth="1"/>
    <col min="6149" max="6149" width="17.6640625" style="4" customWidth="1"/>
    <col min="6150" max="6151" width="18.33203125" style="4" customWidth="1"/>
    <col min="6152" max="6152" width="20" style="4" customWidth="1"/>
    <col min="6153" max="6153" width="17.77734375" style="4" customWidth="1"/>
    <col min="6154" max="6154" width="16.21875" style="4" customWidth="1"/>
    <col min="6155" max="6155" width="15.5546875" style="4" customWidth="1"/>
    <col min="6156" max="6156" width="17.88671875" style="4" customWidth="1"/>
    <col min="6157" max="6157" width="15.6640625" style="4" customWidth="1"/>
    <col min="6158" max="6158" width="14" style="4" customWidth="1"/>
    <col min="6159" max="6159" width="14.88671875" style="4" customWidth="1"/>
    <col min="6160" max="6160" width="14.5546875" style="4" customWidth="1"/>
    <col min="6161" max="6161" width="13.33203125" style="4" customWidth="1"/>
    <col min="6162" max="6162" width="16.109375" style="4" customWidth="1"/>
    <col min="6163" max="6163" width="11.77734375" style="4" customWidth="1"/>
    <col min="6164" max="6164" width="12.88671875" style="4" customWidth="1"/>
    <col min="6165" max="6165" width="16.33203125" style="4" customWidth="1"/>
    <col min="6166" max="6166" width="14.88671875" style="4" customWidth="1"/>
    <col min="6167" max="6167" width="15.109375" style="4" customWidth="1"/>
    <col min="6168" max="6168" width="17.109375" style="4" customWidth="1"/>
    <col min="6169" max="6171" width="16.77734375" style="4" customWidth="1"/>
    <col min="6172" max="6172" width="14.33203125" style="4" customWidth="1"/>
    <col min="6173" max="6173" width="13.21875" style="4" customWidth="1"/>
    <col min="6174" max="6174" width="12.77734375" style="4" customWidth="1"/>
    <col min="6175" max="6175" width="0" style="4" hidden="1" customWidth="1"/>
    <col min="6176" max="6176" width="11.77734375" style="4" customWidth="1"/>
    <col min="6177" max="6400" width="10" style="4"/>
    <col min="6401" max="6401" width="5.21875" style="4" customWidth="1"/>
    <col min="6402" max="6402" width="34.5546875" style="4" customWidth="1"/>
    <col min="6403" max="6403" width="5.109375" style="4" customWidth="1"/>
    <col min="6404" max="6404" width="18.33203125" style="4" customWidth="1"/>
    <col min="6405" max="6405" width="17.6640625" style="4" customWidth="1"/>
    <col min="6406" max="6407" width="18.33203125" style="4" customWidth="1"/>
    <col min="6408" max="6408" width="20" style="4" customWidth="1"/>
    <col min="6409" max="6409" width="17.77734375" style="4" customWidth="1"/>
    <col min="6410" max="6410" width="16.21875" style="4" customWidth="1"/>
    <col min="6411" max="6411" width="15.5546875" style="4" customWidth="1"/>
    <col min="6412" max="6412" width="17.88671875" style="4" customWidth="1"/>
    <col min="6413" max="6413" width="15.6640625" style="4" customWidth="1"/>
    <col min="6414" max="6414" width="14" style="4" customWidth="1"/>
    <col min="6415" max="6415" width="14.88671875" style="4" customWidth="1"/>
    <col min="6416" max="6416" width="14.5546875" style="4" customWidth="1"/>
    <col min="6417" max="6417" width="13.33203125" style="4" customWidth="1"/>
    <col min="6418" max="6418" width="16.109375" style="4" customWidth="1"/>
    <col min="6419" max="6419" width="11.77734375" style="4" customWidth="1"/>
    <col min="6420" max="6420" width="12.88671875" style="4" customWidth="1"/>
    <col min="6421" max="6421" width="16.33203125" style="4" customWidth="1"/>
    <col min="6422" max="6422" width="14.88671875" style="4" customWidth="1"/>
    <col min="6423" max="6423" width="15.109375" style="4" customWidth="1"/>
    <col min="6424" max="6424" width="17.109375" style="4" customWidth="1"/>
    <col min="6425" max="6427" width="16.77734375" style="4" customWidth="1"/>
    <col min="6428" max="6428" width="14.33203125" style="4" customWidth="1"/>
    <col min="6429" max="6429" width="13.21875" style="4" customWidth="1"/>
    <col min="6430" max="6430" width="12.77734375" style="4" customWidth="1"/>
    <col min="6431" max="6431" width="0" style="4" hidden="1" customWidth="1"/>
    <col min="6432" max="6432" width="11.77734375" style="4" customWidth="1"/>
    <col min="6433" max="6656" width="10" style="4"/>
    <col min="6657" max="6657" width="5.21875" style="4" customWidth="1"/>
    <col min="6658" max="6658" width="34.5546875" style="4" customWidth="1"/>
    <col min="6659" max="6659" width="5.109375" style="4" customWidth="1"/>
    <col min="6660" max="6660" width="18.33203125" style="4" customWidth="1"/>
    <col min="6661" max="6661" width="17.6640625" style="4" customWidth="1"/>
    <col min="6662" max="6663" width="18.33203125" style="4" customWidth="1"/>
    <col min="6664" max="6664" width="20" style="4" customWidth="1"/>
    <col min="6665" max="6665" width="17.77734375" style="4" customWidth="1"/>
    <col min="6666" max="6666" width="16.21875" style="4" customWidth="1"/>
    <col min="6667" max="6667" width="15.5546875" style="4" customWidth="1"/>
    <col min="6668" max="6668" width="17.88671875" style="4" customWidth="1"/>
    <col min="6669" max="6669" width="15.6640625" style="4" customWidth="1"/>
    <col min="6670" max="6670" width="14" style="4" customWidth="1"/>
    <col min="6671" max="6671" width="14.88671875" style="4" customWidth="1"/>
    <col min="6672" max="6672" width="14.5546875" style="4" customWidth="1"/>
    <col min="6673" max="6673" width="13.33203125" style="4" customWidth="1"/>
    <col min="6674" max="6674" width="16.109375" style="4" customWidth="1"/>
    <col min="6675" max="6675" width="11.77734375" style="4" customWidth="1"/>
    <col min="6676" max="6676" width="12.88671875" style="4" customWidth="1"/>
    <col min="6677" max="6677" width="16.33203125" style="4" customWidth="1"/>
    <col min="6678" max="6678" width="14.88671875" style="4" customWidth="1"/>
    <col min="6679" max="6679" width="15.109375" style="4" customWidth="1"/>
    <col min="6680" max="6680" width="17.109375" style="4" customWidth="1"/>
    <col min="6681" max="6683" width="16.77734375" style="4" customWidth="1"/>
    <col min="6684" max="6684" width="14.33203125" style="4" customWidth="1"/>
    <col min="6685" max="6685" width="13.21875" style="4" customWidth="1"/>
    <col min="6686" max="6686" width="12.77734375" style="4" customWidth="1"/>
    <col min="6687" max="6687" width="0" style="4" hidden="1" customWidth="1"/>
    <col min="6688" max="6688" width="11.77734375" style="4" customWidth="1"/>
    <col min="6689" max="6912" width="10" style="4"/>
    <col min="6913" max="6913" width="5.21875" style="4" customWidth="1"/>
    <col min="6914" max="6914" width="34.5546875" style="4" customWidth="1"/>
    <col min="6915" max="6915" width="5.109375" style="4" customWidth="1"/>
    <col min="6916" max="6916" width="18.33203125" style="4" customWidth="1"/>
    <col min="6917" max="6917" width="17.6640625" style="4" customWidth="1"/>
    <col min="6918" max="6919" width="18.33203125" style="4" customWidth="1"/>
    <col min="6920" max="6920" width="20" style="4" customWidth="1"/>
    <col min="6921" max="6921" width="17.77734375" style="4" customWidth="1"/>
    <col min="6922" max="6922" width="16.21875" style="4" customWidth="1"/>
    <col min="6923" max="6923" width="15.5546875" style="4" customWidth="1"/>
    <col min="6924" max="6924" width="17.88671875" style="4" customWidth="1"/>
    <col min="6925" max="6925" width="15.6640625" style="4" customWidth="1"/>
    <col min="6926" max="6926" width="14" style="4" customWidth="1"/>
    <col min="6927" max="6927" width="14.88671875" style="4" customWidth="1"/>
    <col min="6928" max="6928" width="14.5546875" style="4" customWidth="1"/>
    <col min="6929" max="6929" width="13.33203125" style="4" customWidth="1"/>
    <col min="6930" max="6930" width="16.109375" style="4" customWidth="1"/>
    <col min="6931" max="6931" width="11.77734375" style="4" customWidth="1"/>
    <col min="6932" max="6932" width="12.88671875" style="4" customWidth="1"/>
    <col min="6933" max="6933" width="16.33203125" style="4" customWidth="1"/>
    <col min="6934" max="6934" width="14.88671875" style="4" customWidth="1"/>
    <col min="6935" max="6935" width="15.109375" style="4" customWidth="1"/>
    <col min="6936" max="6936" width="17.109375" style="4" customWidth="1"/>
    <col min="6937" max="6939" width="16.77734375" style="4" customWidth="1"/>
    <col min="6940" max="6940" width="14.33203125" style="4" customWidth="1"/>
    <col min="6941" max="6941" width="13.21875" style="4" customWidth="1"/>
    <col min="6942" max="6942" width="12.77734375" style="4" customWidth="1"/>
    <col min="6943" max="6943" width="0" style="4" hidden="1" customWidth="1"/>
    <col min="6944" max="6944" width="11.77734375" style="4" customWidth="1"/>
    <col min="6945" max="7168" width="10" style="4"/>
    <col min="7169" max="7169" width="5.21875" style="4" customWidth="1"/>
    <col min="7170" max="7170" width="34.5546875" style="4" customWidth="1"/>
    <col min="7171" max="7171" width="5.109375" style="4" customWidth="1"/>
    <col min="7172" max="7172" width="18.33203125" style="4" customWidth="1"/>
    <col min="7173" max="7173" width="17.6640625" style="4" customWidth="1"/>
    <col min="7174" max="7175" width="18.33203125" style="4" customWidth="1"/>
    <col min="7176" max="7176" width="20" style="4" customWidth="1"/>
    <col min="7177" max="7177" width="17.77734375" style="4" customWidth="1"/>
    <col min="7178" max="7178" width="16.21875" style="4" customWidth="1"/>
    <col min="7179" max="7179" width="15.5546875" style="4" customWidth="1"/>
    <col min="7180" max="7180" width="17.88671875" style="4" customWidth="1"/>
    <col min="7181" max="7181" width="15.6640625" style="4" customWidth="1"/>
    <col min="7182" max="7182" width="14" style="4" customWidth="1"/>
    <col min="7183" max="7183" width="14.88671875" style="4" customWidth="1"/>
    <col min="7184" max="7184" width="14.5546875" style="4" customWidth="1"/>
    <col min="7185" max="7185" width="13.33203125" style="4" customWidth="1"/>
    <col min="7186" max="7186" width="16.109375" style="4" customWidth="1"/>
    <col min="7187" max="7187" width="11.77734375" style="4" customWidth="1"/>
    <col min="7188" max="7188" width="12.88671875" style="4" customWidth="1"/>
    <col min="7189" max="7189" width="16.33203125" style="4" customWidth="1"/>
    <col min="7190" max="7190" width="14.88671875" style="4" customWidth="1"/>
    <col min="7191" max="7191" width="15.109375" style="4" customWidth="1"/>
    <col min="7192" max="7192" width="17.109375" style="4" customWidth="1"/>
    <col min="7193" max="7195" width="16.77734375" style="4" customWidth="1"/>
    <col min="7196" max="7196" width="14.33203125" style="4" customWidth="1"/>
    <col min="7197" max="7197" width="13.21875" style="4" customWidth="1"/>
    <col min="7198" max="7198" width="12.77734375" style="4" customWidth="1"/>
    <col min="7199" max="7199" width="0" style="4" hidden="1" customWidth="1"/>
    <col min="7200" max="7200" width="11.77734375" style="4" customWidth="1"/>
    <col min="7201" max="7424" width="10" style="4"/>
    <col min="7425" max="7425" width="5.21875" style="4" customWidth="1"/>
    <col min="7426" max="7426" width="34.5546875" style="4" customWidth="1"/>
    <col min="7427" max="7427" width="5.109375" style="4" customWidth="1"/>
    <col min="7428" max="7428" width="18.33203125" style="4" customWidth="1"/>
    <col min="7429" max="7429" width="17.6640625" style="4" customWidth="1"/>
    <col min="7430" max="7431" width="18.33203125" style="4" customWidth="1"/>
    <col min="7432" max="7432" width="20" style="4" customWidth="1"/>
    <col min="7433" max="7433" width="17.77734375" style="4" customWidth="1"/>
    <col min="7434" max="7434" width="16.21875" style="4" customWidth="1"/>
    <col min="7435" max="7435" width="15.5546875" style="4" customWidth="1"/>
    <col min="7436" max="7436" width="17.88671875" style="4" customWidth="1"/>
    <col min="7437" max="7437" width="15.6640625" style="4" customWidth="1"/>
    <col min="7438" max="7438" width="14" style="4" customWidth="1"/>
    <col min="7439" max="7439" width="14.88671875" style="4" customWidth="1"/>
    <col min="7440" max="7440" width="14.5546875" style="4" customWidth="1"/>
    <col min="7441" max="7441" width="13.33203125" style="4" customWidth="1"/>
    <col min="7442" max="7442" width="16.109375" style="4" customWidth="1"/>
    <col min="7443" max="7443" width="11.77734375" style="4" customWidth="1"/>
    <col min="7444" max="7444" width="12.88671875" style="4" customWidth="1"/>
    <col min="7445" max="7445" width="16.33203125" style="4" customWidth="1"/>
    <col min="7446" max="7446" width="14.88671875" style="4" customWidth="1"/>
    <col min="7447" max="7447" width="15.109375" style="4" customWidth="1"/>
    <col min="7448" max="7448" width="17.109375" style="4" customWidth="1"/>
    <col min="7449" max="7451" width="16.77734375" style="4" customWidth="1"/>
    <col min="7452" max="7452" width="14.33203125" style="4" customWidth="1"/>
    <col min="7453" max="7453" width="13.21875" style="4" customWidth="1"/>
    <col min="7454" max="7454" width="12.77734375" style="4" customWidth="1"/>
    <col min="7455" max="7455" width="0" style="4" hidden="1" customWidth="1"/>
    <col min="7456" max="7456" width="11.77734375" style="4" customWidth="1"/>
    <col min="7457" max="7680" width="10" style="4"/>
    <col min="7681" max="7681" width="5.21875" style="4" customWidth="1"/>
    <col min="7682" max="7682" width="34.5546875" style="4" customWidth="1"/>
    <col min="7683" max="7683" width="5.109375" style="4" customWidth="1"/>
    <col min="7684" max="7684" width="18.33203125" style="4" customWidth="1"/>
    <col min="7685" max="7685" width="17.6640625" style="4" customWidth="1"/>
    <col min="7686" max="7687" width="18.33203125" style="4" customWidth="1"/>
    <col min="7688" max="7688" width="20" style="4" customWidth="1"/>
    <col min="7689" max="7689" width="17.77734375" style="4" customWidth="1"/>
    <col min="7690" max="7690" width="16.21875" style="4" customWidth="1"/>
    <col min="7691" max="7691" width="15.5546875" style="4" customWidth="1"/>
    <col min="7692" max="7692" width="17.88671875" style="4" customWidth="1"/>
    <col min="7693" max="7693" width="15.6640625" style="4" customWidth="1"/>
    <col min="7694" max="7694" width="14" style="4" customWidth="1"/>
    <col min="7695" max="7695" width="14.88671875" style="4" customWidth="1"/>
    <col min="7696" max="7696" width="14.5546875" style="4" customWidth="1"/>
    <col min="7697" max="7697" width="13.33203125" style="4" customWidth="1"/>
    <col min="7698" max="7698" width="16.109375" style="4" customWidth="1"/>
    <col min="7699" max="7699" width="11.77734375" style="4" customWidth="1"/>
    <col min="7700" max="7700" width="12.88671875" style="4" customWidth="1"/>
    <col min="7701" max="7701" width="16.33203125" style="4" customWidth="1"/>
    <col min="7702" max="7702" width="14.88671875" style="4" customWidth="1"/>
    <col min="7703" max="7703" width="15.109375" style="4" customWidth="1"/>
    <col min="7704" max="7704" width="17.109375" style="4" customWidth="1"/>
    <col min="7705" max="7707" width="16.77734375" style="4" customWidth="1"/>
    <col min="7708" max="7708" width="14.33203125" style="4" customWidth="1"/>
    <col min="7709" max="7709" width="13.21875" style="4" customWidth="1"/>
    <col min="7710" max="7710" width="12.77734375" style="4" customWidth="1"/>
    <col min="7711" max="7711" width="0" style="4" hidden="1" customWidth="1"/>
    <col min="7712" max="7712" width="11.77734375" style="4" customWidth="1"/>
    <col min="7713" max="7936" width="10" style="4"/>
    <col min="7937" max="7937" width="5.21875" style="4" customWidth="1"/>
    <col min="7938" max="7938" width="34.5546875" style="4" customWidth="1"/>
    <col min="7939" max="7939" width="5.109375" style="4" customWidth="1"/>
    <col min="7940" max="7940" width="18.33203125" style="4" customWidth="1"/>
    <col min="7941" max="7941" width="17.6640625" style="4" customWidth="1"/>
    <col min="7942" max="7943" width="18.33203125" style="4" customWidth="1"/>
    <col min="7944" max="7944" width="20" style="4" customWidth="1"/>
    <col min="7945" max="7945" width="17.77734375" style="4" customWidth="1"/>
    <col min="7946" max="7946" width="16.21875" style="4" customWidth="1"/>
    <col min="7947" max="7947" width="15.5546875" style="4" customWidth="1"/>
    <col min="7948" max="7948" width="17.88671875" style="4" customWidth="1"/>
    <col min="7949" max="7949" width="15.6640625" style="4" customWidth="1"/>
    <col min="7950" max="7950" width="14" style="4" customWidth="1"/>
    <col min="7951" max="7951" width="14.88671875" style="4" customWidth="1"/>
    <col min="7952" max="7952" width="14.5546875" style="4" customWidth="1"/>
    <col min="7953" max="7953" width="13.33203125" style="4" customWidth="1"/>
    <col min="7954" max="7954" width="16.109375" style="4" customWidth="1"/>
    <col min="7955" max="7955" width="11.77734375" style="4" customWidth="1"/>
    <col min="7956" max="7956" width="12.88671875" style="4" customWidth="1"/>
    <col min="7957" max="7957" width="16.33203125" style="4" customWidth="1"/>
    <col min="7958" max="7958" width="14.88671875" style="4" customWidth="1"/>
    <col min="7959" max="7959" width="15.109375" style="4" customWidth="1"/>
    <col min="7960" max="7960" width="17.109375" style="4" customWidth="1"/>
    <col min="7961" max="7963" width="16.77734375" style="4" customWidth="1"/>
    <col min="7964" max="7964" width="14.33203125" style="4" customWidth="1"/>
    <col min="7965" max="7965" width="13.21875" style="4" customWidth="1"/>
    <col min="7966" max="7966" width="12.77734375" style="4" customWidth="1"/>
    <col min="7967" max="7967" width="0" style="4" hidden="1" customWidth="1"/>
    <col min="7968" max="7968" width="11.77734375" style="4" customWidth="1"/>
    <col min="7969" max="8192" width="10" style="4"/>
    <col min="8193" max="8193" width="5.21875" style="4" customWidth="1"/>
    <col min="8194" max="8194" width="34.5546875" style="4" customWidth="1"/>
    <col min="8195" max="8195" width="5.109375" style="4" customWidth="1"/>
    <col min="8196" max="8196" width="18.33203125" style="4" customWidth="1"/>
    <col min="8197" max="8197" width="17.6640625" style="4" customWidth="1"/>
    <col min="8198" max="8199" width="18.33203125" style="4" customWidth="1"/>
    <col min="8200" max="8200" width="20" style="4" customWidth="1"/>
    <col min="8201" max="8201" width="17.77734375" style="4" customWidth="1"/>
    <col min="8202" max="8202" width="16.21875" style="4" customWidth="1"/>
    <col min="8203" max="8203" width="15.5546875" style="4" customWidth="1"/>
    <col min="8204" max="8204" width="17.88671875" style="4" customWidth="1"/>
    <col min="8205" max="8205" width="15.6640625" style="4" customWidth="1"/>
    <col min="8206" max="8206" width="14" style="4" customWidth="1"/>
    <col min="8207" max="8207" width="14.88671875" style="4" customWidth="1"/>
    <col min="8208" max="8208" width="14.5546875" style="4" customWidth="1"/>
    <col min="8209" max="8209" width="13.33203125" style="4" customWidth="1"/>
    <col min="8210" max="8210" width="16.109375" style="4" customWidth="1"/>
    <col min="8211" max="8211" width="11.77734375" style="4" customWidth="1"/>
    <col min="8212" max="8212" width="12.88671875" style="4" customWidth="1"/>
    <col min="8213" max="8213" width="16.33203125" style="4" customWidth="1"/>
    <col min="8214" max="8214" width="14.88671875" style="4" customWidth="1"/>
    <col min="8215" max="8215" width="15.109375" style="4" customWidth="1"/>
    <col min="8216" max="8216" width="17.109375" style="4" customWidth="1"/>
    <col min="8217" max="8219" width="16.77734375" style="4" customWidth="1"/>
    <col min="8220" max="8220" width="14.33203125" style="4" customWidth="1"/>
    <col min="8221" max="8221" width="13.21875" style="4" customWidth="1"/>
    <col min="8222" max="8222" width="12.77734375" style="4" customWidth="1"/>
    <col min="8223" max="8223" width="0" style="4" hidden="1" customWidth="1"/>
    <col min="8224" max="8224" width="11.77734375" style="4" customWidth="1"/>
    <col min="8225" max="8448" width="10" style="4"/>
    <col min="8449" max="8449" width="5.21875" style="4" customWidth="1"/>
    <col min="8450" max="8450" width="34.5546875" style="4" customWidth="1"/>
    <col min="8451" max="8451" width="5.109375" style="4" customWidth="1"/>
    <col min="8452" max="8452" width="18.33203125" style="4" customWidth="1"/>
    <col min="8453" max="8453" width="17.6640625" style="4" customWidth="1"/>
    <col min="8454" max="8455" width="18.33203125" style="4" customWidth="1"/>
    <col min="8456" max="8456" width="20" style="4" customWidth="1"/>
    <col min="8457" max="8457" width="17.77734375" style="4" customWidth="1"/>
    <col min="8458" max="8458" width="16.21875" style="4" customWidth="1"/>
    <col min="8459" max="8459" width="15.5546875" style="4" customWidth="1"/>
    <col min="8460" max="8460" width="17.88671875" style="4" customWidth="1"/>
    <col min="8461" max="8461" width="15.6640625" style="4" customWidth="1"/>
    <col min="8462" max="8462" width="14" style="4" customWidth="1"/>
    <col min="8463" max="8463" width="14.88671875" style="4" customWidth="1"/>
    <col min="8464" max="8464" width="14.5546875" style="4" customWidth="1"/>
    <col min="8465" max="8465" width="13.33203125" style="4" customWidth="1"/>
    <col min="8466" max="8466" width="16.109375" style="4" customWidth="1"/>
    <col min="8467" max="8467" width="11.77734375" style="4" customWidth="1"/>
    <col min="8468" max="8468" width="12.88671875" style="4" customWidth="1"/>
    <col min="8469" max="8469" width="16.33203125" style="4" customWidth="1"/>
    <col min="8470" max="8470" width="14.88671875" style="4" customWidth="1"/>
    <col min="8471" max="8471" width="15.109375" style="4" customWidth="1"/>
    <col min="8472" max="8472" width="17.109375" style="4" customWidth="1"/>
    <col min="8473" max="8475" width="16.77734375" style="4" customWidth="1"/>
    <col min="8476" max="8476" width="14.33203125" style="4" customWidth="1"/>
    <col min="8477" max="8477" width="13.21875" style="4" customWidth="1"/>
    <col min="8478" max="8478" width="12.77734375" style="4" customWidth="1"/>
    <col min="8479" max="8479" width="0" style="4" hidden="1" customWidth="1"/>
    <col min="8480" max="8480" width="11.77734375" style="4" customWidth="1"/>
    <col min="8481" max="8704" width="10" style="4"/>
    <col min="8705" max="8705" width="5.21875" style="4" customWidth="1"/>
    <col min="8706" max="8706" width="34.5546875" style="4" customWidth="1"/>
    <col min="8707" max="8707" width="5.109375" style="4" customWidth="1"/>
    <col min="8708" max="8708" width="18.33203125" style="4" customWidth="1"/>
    <col min="8709" max="8709" width="17.6640625" style="4" customWidth="1"/>
    <col min="8710" max="8711" width="18.33203125" style="4" customWidth="1"/>
    <col min="8712" max="8712" width="20" style="4" customWidth="1"/>
    <col min="8713" max="8713" width="17.77734375" style="4" customWidth="1"/>
    <col min="8714" max="8714" width="16.21875" style="4" customWidth="1"/>
    <col min="8715" max="8715" width="15.5546875" style="4" customWidth="1"/>
    <col min="8716" max="8716" width="17.88671875" style="4" customWidth="1"/>
    <col min="8717" max="8717" width="15.6640625" style="4" customWidth="1"/>
    <col min="8718" max="8718" width="14" style="4" customWidth="1"/>
    <col min="8719" max="8719" width="14.88671875" style="4" customWidth="1"/>
    <col min="8720" max="8720" width="14.5546875" style="4" customWidth="1"/>
    <col min="8721" max="8721" width="13.33203125" style="4" customWidth="1"/>
    <col min="8722" max="8722" width="16.109375" style="4" customWidth="1"/>
    <col min="8723" max="8723" width="11.77734375" style="4" customWidth="1"/>
    <col min="8724" max="8724" width="12.88671875" style="4" customWidth="1"/>
    <col min="8725" max="8725" width="16.33203125" style="4" customWidth="1"/>
    <col min="8726" max="8726" width="14.88671875" style="4" customWidth="1"/>
    <col min="8727" max="8727" width="15.109375" style="4" customWidth="1"/>
    <col min="8728" max="8728" width="17.109375" style="4" customWidth="1"/>
    <col min="8729" max="8731" width="16.77734375" style="4" customWidth="1"/>
    <col min="8732" max="8732" width="14.33203125" style="4" customWidth="1"/>
    <col min="8733" max="8733" width="13.21875" style="4" customWidth="1"/>
    <col min="8734" max="8734" width="12.77734375" style="4" customWidth="1"/>
    <col min="8735" max="8735" width="0" style="4" hidden="1" customWidth="1"/>
    <col min="8736" max="8736" width="11.77734375" style="4" customWidth="1"/>
    <col min="8737" max="8960" width="10" style="4"/>
    <col min="8961" max="8961" width="5.21875" style="4" customWidth="1"/>
    <col min="8962" max="8962" width="34.5546875" style="4" customWidth="1"/>
    <col min="8963" max="8963" width="5.109375" style="4" customWidth="1"/>
    <col min="8964" max="8964" width="18.33203125" style="4" customWidth="1"/>
    <col min="8965" max="8965" width="17.6640625" style="4" customWidth="1"/>
    <col min="8966" max="8967" width="18.33203125" style="4" customWidth="1"/>
    <col min="8968" max="8968" width="20" style="4" customWidth="1"/>
    <col min="8969" max="8969" width="17.77734375" style="4" customWidth="1"/>
    <col min="8970" max="8970" width="16.21875" style="4" customWidth="1"/>
    <col min="8971" max="8971" width="15.5546875" style="4" customWidth="1"/>
    <col min="8972" max="8972" width="17.88671875" style="4" customWidth="1"/>
    <col min="8973" max="8973" width="15.6640625" style="4" customWidth="1"/>
    <col min="8974" max="8974" width="14" style="4" customWidth="1"/>
    <col min="8975" max="8975" width="14.88671875" style="4" customWidth="1"/>
    <col min="8976" max="8976" width="14.5546875" style="4" customWidth="1"/>
    <col min="8977" max="8977" width="13.33203125" style="4" customWidth="1"/>
    <col min="8978" max="8978" width="16.109375" style="4" customWidth="1"/>
    <col min="8979" max="8979" width="11.77734375" style="4" customWidth="1"/>
    <col min="8980" max="8980" width="12.88671875" style="4" customWidth="1"/>
    <col min="8981" max="8981" width="16.33203125" style="4" customWidth="1"/>
    <col min="8982" max="8982" width="14.88671875" style="4" customWidth="1"/>
    <col min="8983" max="8983" width="15.109375" style="4" customWidth="1"/>
    <col min="8984" max="8984" width="17.109375" style="4" customWidth="1"/>
    <col min="8985" max="8987" width="16.77734375" style="4" customWidth="1"/>
    <col min="8988" max="8988" width="14.33203125" style="4" customWidth="1"/>
    <col min="8989" max="8989" width="13.21875" style="4" customWidth="1"/>
    <col min="8990" max="8990" width="12.77734375" style="4" customWidth="1"/>
    <col min="8991" max="8991" width="0" style="4" hidden="1" customWidth="1"/>
    <col min="8992" max="8992" width="11.77734375" style="4" customWidth="1"/>
    <col min="8993" max="9216" width="10" style="4"/>
    <col min="9217" max="9217" width="5.21875" style="4" customWidth="1"/>
    <col min="9218" max="9218" width="34.5546875" style="4" customWidth="1"/>
    <col min="9219" max="9219" width="5.109375" style="4" customWidth="1"/>
    <col min="9220" max="9220" width="18.33203125" style="4" customWidth="1"/>
    <col min="9221" max="9221" width="17.6640625" style="4" customWidth="1"/>
    <col min="9222" max="9223" width="18.33203125" style="4" customWidth="1"/>
    <col min="9224" max="9224" width="20" style="4" customWidth="1"/>
    <col min="9225" max="9225" width="17.77734375" style="4" customWidth="1"/>
    <col min="9226" max="9226" width="16.21875" style="4" customWidth="1"/>
    <col min="9227" max="9227" width="15.5546875" style="4" customWidth="1"/>
    <col min="9228" max="9228" width="17.88671875" style="4" customWidth="1"/>
    <col min="9229" max="9229" width="15.6640625" style="4" customWidth="1"/>
    <col min="9230" max="9230" width="14" style="4" customWidth="1"/>
    <col min="9231" max="9231" width="14.88671875" style="4" customWidth="1"/>
    <col min="9232" max="9232" width="14.5546875" style="4" customWidth="1"/>
    <col min="9233" max="9233" width="13.33203125" style="4" customWidth="1"/>
    <col min="9234" max="9234" width="16.109375" style="4" customWidth="1"/>
    <col min="9235" max="9235" width="11.77734375" style="4" customWidth="1"/>
    <col min="9236" max="9236" width="12.88671875" style="4" customWidth="1"/>
    <col min="9237" max="9237" width="16.33203125" style="4" customWidth="1"/>
    <col min="9238" max="9238" width="14.88671875" style="4" customWidth="1"/>
    <col min="9239" max="9239" width="15.109375" style="4" customWidth="1"/>
    <col min="9240" max="9240" width="17.109375" style="4" customWidth="1"/>
    <col min="9241" max="9243" width="16.77734375" style="4" customWidth="1"/>
    <col min="9244" max="9244" width="14.33203125" style="4" customWidth="1"/>
    <col min="9245" max="9245" width="13.21875" style="4" customWidth="1"/>
    <col min="9246" max="9246" width="12.77734375" style="4" customWidth="1"/>
    <col min="9247" max="9247" width="0" style="4" hidden="1" customWidth="1"/>
    <col min="9248" max="9248" width="11.77734375" style="4" customWidth="1"/>
    <col min="9249" max="9472" width="10" style="4"/>
    <col min="9473" max="9473" width="5.21875" style="4" customWidth="1"/>
    <col min="9474" max="9474" width="34.5546875" style="4" customWidth="1"/>
    <col min="9475" max="9475" width="5.109375" style="4" customWidth="1"/>
    <col min="9476" max="9476" width="18.33203125" style="4" customWidth="1"/>
    <col min="9477" max="9477" width="17.6640625" style="4" customWidth="1"/>
    <col min="9478" max="9479" width="18.33203125" style="4" customWidth="1"/>
    <col min="9480" max="9480" width="20" style="4" customWidth="1"/>
    <col min="9481" max="9481" width="17.77734375" style="4" customWidth="1"/>
    <col min="9482" max="9482" width="16.21875" style="4" customWidth="1"/>
    <col min="9483" max="9483" width="15.5546875" style="4" customWidth="1"/>
    <col min="9484" max="9484" width="17.88671875" style="4" customWidth="1"/>
    <col min="9485" max="9485" width="15.6640625" style="4" customWidth="1"/>
    <col min="9486" max="9486" width="14" style="4" customWidth="1"/>
    <col min="9487" max="9487" width="14.88671875" style="4" customWidth="1"/>
    <col min="9488" max="9488" width="14.5546875" style="4" customWidth="1"/>
    <col min="9489" max="9489" width="13.33203125" style="4" customWidth="1"/>
    <col min="9490" max="9490" width="16.109375" style="4" customWidth="1"/>
    <col min="9491" max="9491" width="11.77734375" style="4" customWidth="1"/>
    <col min="9492" max="9492" width="12.88671875" style="4" customWidth="1"/>
    <col min="9493" max="9493" width="16.33203125" style="4" customWidth="1"/>
    <col min="9494" max="9494" width="14.88671875" style="4" customWidth="1"/>
    <col min="9495" max="9495" width="15.109375" style="4" customWidth="1"/>
    <col min="9496" max="9496" width="17.109375" style="4" customWidth="1"/>
    <col min="9497" max="9499" width="16.77734375" style="4" customWidth="1"/>
    <col min="9500" max="9500" width="14.33203125" style="4" customWidth="1"/>
    <col min="9501" max="9501" width="13.21875" style="4" customWidth="1"/>
    <col min="9502" max="9502" width="12.77734375" style="4" customWidth="1"/>
    <col min="9503" max="9503" width="0" style="4" hidden="1" customWidth="1"/>
    <col min="9504" max="9504" width="11.77734375" style="4" customWidth="1"/>
    <col min="9505" max="9728" width="10" style="4"/>
    <col min="9729" max="9729" width="5.21875" style="4" customWidth="1"/>
    <col min="9730" max="9730" width="34.5546875" style="4" customWidth="1"/>
    <col min="9731" max="9731" width="5.109375" style="4" customWidth="1"/>
    <col min="9732" max="9732" width="18.33203125" style="4" customWidth="1"/>
    <col min="9733" max="9733" width="17.6640625" style="4" customWidth="1"/>
    <col min="9734" max="9735" width="18.33203125" style="4" customWidth="1"/>
    <col min="9736" max="9736" width="20" style="4" customWidth="1"/>
    <col min="9737" max="9737" width="17.77734375" style="4" customWidth="1"/>
    <col min="9738" max="9738" width="16.21875" style="4" customWidth="1"/>
    <col min="9739" max="9739" width="15.5546875" style="4" customWidth="1"/>
    <col min="9740" max="9740" width="17.88671875" style="4" customWidth="1"/>
    <col min="9741" max="9741" width="15.6640625" style="4" customWidth="1"/>
    <col min="9742" max="9742" width="14" style="4" customWidth="1"/>
    <col min="9743" max="9743" width="14.88671875" style="4" customWidth="1"/>
    <col min="9744" max="9744" width="14.5546875" style="4" customWidth="1"/>
    <col min="9745" max="9745" width="13.33203125" style="4" customWidth="1"/>
    <col min="9746" max="9746" width="16.109375" style="4" customWidth="1"/>
    <col min="9747" max="9747" width="11.77734375" style="4" customWidth="1"/>
    <col min="9748" max="9748" width="12.88671875" style="4" customWidth="1"/>
    <col min="9749" max="9749" width="16.33203125" style="4" customWidth="1"/>
    <col min="9750" max="9750" width="14.88671875" style="4" customWidth="1"/>
    <col min="9751" max="9751" width="15.109375" style="4" customWidth="1"/>
    <col min="9752" max="9752" width="17.109375" style="4" customWidth="1"/>
    <col min="9753" max="9755" width="16.77734375" style="4" customWidth="1"/>
    <col min="9756" max="9756" width="14.33203125" style="4" customWidth="1"/>
    <col min="9757" max="9757" width="13.21875" style="4" customWidth="1"/>
    <col min="9758" max="9758" width="12.77734375" style="4" customWidth="1"/>
    <col min="9759" max="9759" width="0" style="4" hidden="1" customWidth="1"/>
    <col min="9760" max="9760" width="11.77734375" style="4" customWidth="1"/>
    <col min="9761" max="9984" width="10" style="4"/>
    <col min="9985" max="9985" width="5.21875" style="4" customWidth="1"/>
    <col min="9986" max="9986" width="34.5546875" style="4" customWidth="1"/>
    <col min="9987" max="9987" width="5.109375" style="4" customWidth="1"/>
    <col min="9988" max="9988" width="18.33203125" style="4" customWidth="1"/>
    <col min="9989" max="9989" width="17.6640625" style="4" customWidth="1"/>
    <col min="9990" max="9991" width="18.33203125" style="4" customWidth="1"/>
    <col min="9992" max="9992" width="20" style="4" customWidth="1"/>
    <col min="9993" max="9993" width="17.77734375" style="4" customWidth="1"/>
    <col min="9994" max="9994" width="16.21875" style="4" customWidth="1"/>
    <col min="9995" max="9995" width="15.5546875" style="4" customWidth="1"/>
    <col min="9996" max="9996" width="17.88671875" style="4" customWidth="1"/>
    <col min="9997" max="9997" width="15.6640625" style="4" customWidth="1"/>
    <col min="9998" max="9998" width="14" style="4" customWidth="1"/>
    <col min="9999" max="9999" width="14.88671875" style="4" customWidth="1"/>
    <col min="10000" max="10000" width="14.5546875" style="4" customWidth="1"/>
    <col min="10001" max="10001" width="13.33203125" style="4" customWidth="1"/>
    <col min="10002" max="10002" width="16.109375" style="4" customWidth="1"/>
    <col min="10003" max="10003" width="11.77734375" style="4" customWidth="1"/>
    <col min="10004" max="10004" width="12.88671875" style="4" customWidth="1"/>
    <col min="10005" max="10005" width="16.33203125" style="4" customWidth="1"/>
    <col min="10006" max="10006" width="14.88671875" style="4" customWidth="1"/>
    <col min="10007" max="10007" width="15.109375" style="4" customWidth="1"/>
    <col min="10008" max="10008" width="17.109375" style="4" customWidth="1"/>
    <col min="10009" max="10011" width="16.77734375" style="4" customWidth="1"/>
    <col min="10012" max="10012" width="14.33203125" style="4" customWidth="1"/>
    <col min="10013" max="10013" width="13.21875" style="4" customWidth="1"/>
    <col min="10014" max="10014" width="12.77734375" style="4" customWidth="1"/>
    <col min="10015" max="10015" width="0" style="4" hidden="1" customWidth="1"/>
    <col min="10016" max="10016" width="11.77734375" style="4" customWidth="1"/>
    <col min="10017" max="10240" width="10" style="4"/>
    <col min="10241" max="10241" width="5.21875" style="4" customWidth="1"/>
    <col min="10242" max="10242" width="34.5546875" style="4" customWidth="1"/>
    <col min="10243" max="10243" width="5.109375" style="4" customWidth="1"/>
    <col min="10244" max="10244" width="18.33203125" style="4" customWidth="1"/>
    <col min="10245" max="10245" width="17.6640625" style="4" customWidth="1"/>
    <col min="10246" max="10247" width="18.33203125" style="4" customWidth="1"/>
    <col min="10248" max="10248" width="20" style="4" customWidth="1"/>
    <col min="10249" max="10249" width="17.77734375" style="4" customWidth="1"/>
    <col min="10250" max="10250" width="16.21875" style="4" customWidth="1"/>
    <col min="10251" max="10251" width="15.5546875" style="4" customWidth="1"/>
    <col min="10252" max="10252" width="17.88671875" style="4" customWidth="1"/>
    <col min="10253" max="10253" width="15.6640625" style="4" customWidth="1"/>
    <col min="10254" max="10254" width="14" style="4" customWidth="1"/>
    <col min="10255" max="10255" width="14.88671875" style="4" customWidth="1"/>
    <col min="10256" max="10256" width="14.5546875" style="4" customWidth="1"/>
    <col min="10257" max="10257" width="13.33203125" style="4" customWidth="1"/>
    <col min="10258" max="10258" width="16.109375" style="4" customWidth="1"/>
    <col min="10259" max="10259" width="11.77734375" style="4" customWidth="1"/>
    <col min="10260" max="10260" width="12.88671875" style="4" customWidth="1"/>
    <col min="10261" max="10261" width="16.33203125" style="4" customWidth="1"/>
    <col min="10262" max="10262" width="14.88671875" style="4" customWidth="1"/>
    <col min="10263" max="10263" width="15.109375" style="4" customWidth="1"/>
    <col min="10264" max="10264" width="17.109375" style="4" customWidth="1"/>
    <col min="10265" max="10267" width="16.77734375" style="4" customWidth="1"/>
    <col min="10268" max="10268" width="14.33203125" style="4" customWidth="1"/>
    <col min="10269" max="10269" width="13.21875" style="4" customWidth="1"/>
    <col min="10270" max="10270" width="12.77734375" style="4" customWidth="1"/>
    <col min="10271" max="10271" width="0" style="4" hidden="1" customWidth="1"/>
    <col min="10272" max="10272" width="11.77734375" style="4" customWidth="1"/>
    <col min="10273" max="10496" width="10" style="4"/>
    <col min="10497" max="10497" width="5.21875" style="4" customWidth="1"/>
    <col min="10498" max="10498" width="34.5546875" style="4" customWidth="1"/>
    <col min="10499" max="10499" width="5.109375" style="4" customWidth="1"/>
    <col min="10500" max="10500" width="18.33203125" style="4" customWidth="1"/>
    <col min="10501" max="10501" width="17.6640625" style="4" customWidth="1"/>
    <col min="10502" max="10503" width="18.33203125" style="4" customWidth="1"/>
    <col min="10504" max="10504" width="20" style="4" customWidth="1"/>
    <col min="10505" max="10505" width="17.77734375" style="4" customWidth="1"/>
    <col min="10506" max="10506" width="16.21875" style="4" customWidth="1"/>
    <col min="10507" max="10507" width="15.5546875" style="4" customWidth="1"/>
    <col min="10508" max="10508" width="17.88671875" style="4" customWidth="1"/>
    <col min="10509" max="10509" width="15.6640625" style="4" customWidth="1"/>
    <col min="10510" max="10510" width="14" style="4" customWidth="1"/>
    <col min="10511" max="10511" width="14.88671875" style="4" customWidth="1"/>
    <col min="10512" max="10512" width="14.5546875" style="4" customWidth="1"/>
    <col min="10513" max="10513" width="13.33203125" style="4" customWidth="1"/>
    <col min="10514" max="10514" width="16.109375" style="4" customWidth="1"/>
    <col min="10515" max="10515" width="11.77734375" style="4" customWidth="1"/>
    <col min="10516" max="10516" width="12.88671875" style="4" customWidth="1"/>
    <col min="10517" max="10517" width="16.33203125" style="4" customWidth="1"/>
    <col min="10518" max="10518" width="14.88671875" style="4" customWidth="1"/>
    <col min="10519" max="10519" width="15.109375" style="4" customWidth="1"/>
    <col min="10520" max="10520" width="17.109375" style="4" customWidth="1"/>
    <col min="10521" max="10523" width="16.77734375" style="4" customWidth="1"/>
    <col min="10524" max="10524" width="14.33203125" style="4" customWidth="1"/>
    <col min="10525" max="10525" width="13.21875" style="4" customWidth="1"/>
    <col min="10526" max="10526" width="12.77734375" style="4" customWidth="1"/>
    <col min="10527" max="10527" width="0" style="4" hidden="1" customWidth="1"/>
    <col min="10528" max="10528" width="11.77734375" style="4" customWidth="1"/>
    <col min="10529" max="10752" width="10" style="4"/>
    <col min="10753" max="10753" width="5.21875" style="4" customWidth="1"/>
    <col min="10754" max="10754" width="34.5546875" style="4" customWidth="1"/>
    <col min="10755" max="10755" width="5.109375" style="4" customWidth="1"/>
    <col min="10756" max="10756" width="18.33203125" style="4" customWidth="1"/>
    <col min="10757" max="10757" width="17.6640625" style="4" customWidth="1"/>
    <col min="10758" max="10759" width="18.33203125" style="4" customWidth="1"/>
    <col min="10760" max="10760" width="20" style="4" customWidth="1"/>
    <col min="10761" max="10761" width="17.77734375" style="4" customWidth="1"/>
    <col min="10762" max="10762" width="16.21875" style="4" customWidth="1"/>
    <col min="10763" max="10763" width="15.5546875" style="4" customWidth="1"/>
    <col min="10764" max="10764" width="17.88671875" style="4" customWidth="1"/>
    <col min="10765" max="10765" width="15.6640625" style="4" customWidth="1"/>
    <col min="10766" max="10766" width="14" style="4" customWidth="1"/>
    <col min="10767" max="10767" width="14.88671875" style="4" customWidth="1"/>
    <col min="10768" max="10768" width="14.5546875" style="4" customWidth="1"/>
    <col min="10769" max="10769" width="13.33203125" style="4" customWidth="1"/>
    <col min="10770" max="10770" width="16.109375" style="4" customWidth="1"/>
    <col min="10771" max="10771" width="11.77734375" style="4" customWidth="1"/>
    <col min="10772" max="10772" width="12.88671875" style="4" customWidth="1"/>
    <col min="10773" max="10773" width="16.33203125" style="4" customWidth="1"/>
    <col min="10774" max="10774" width="14.88671875" style="4" customWidth="1"/>
    <col min="10775" max="10775" width="15.109375" style="4" customWidth="1"/>
    <col min="10776" max="10776" width="17.109375" style="4" customWidth="1"/>
    <col min="10777" max="10779" width="16.77734375" style="4" customWidth="1"/>
    <col min="10780" max="10780" width="14.33203125" style="4" customWidth="1"/>
    <col min="10781" max="10781" width="13.21875" style="4" customWidth="1"/>
    <col min="10782" max="10782" width="12.77734375" style="4" customWidth="1"/>
    <col min="10783" max="10783" width="0" style="4" hidden="1" customWidth="1"/>
    <col min="10784" max="10784" width="11.77734375" style="4" customWidth="1"/>
    <col min="10785" max="11008" width="10" style="4"/>
    <col min="11009" max="11009" width="5.21875" style="4" customWidth="1"/>
    <col min="11010" max="11010" width="34.5546875" style="4" customWidth="1"/>
    <col min="11011" max="11011" width="5.109375" style="4" customWidth="1"/>
    <col min="11012" max="11012" width="18.33203125" style="4" customWidth="1"/>
    <col min="11013" max="11013" width="17.6640625" style="4" customWidth="1"/>
    <col min="11014" max="11015" width="18.33203125" style="4" customWidth="1"/>
    <col min="11016" max="11016" width="20" style="4" customWidth="1"/>
    <col min="11017" max="11017" width="17.77734375" style="4" customWidth="1"/>
    <col min="11018" max="11018" width="16.21875" style="4" customWidth="1"/>
    <col min="11019" max="11019" width="15.5546875" style="4" customWidth="1"/>
    <col min="11020" max="11020" width="17.88671875" style="4" customWidth="1"/>
    <col min="11021" max="11021" width="15.6640625" style="4" customWidth="1"/>
    <col min="11022" max="11022" width="14" style="4" customWidth="1"/>
    <col min="11023" max="11023" width="14.88671875" style="4" customWidth="1"/>
    <col min="11024" max="11024" width="14.5546875" style="4" customWidth="1"/>
    <col min="11025" max="11025" width="13.33203125" style="4" customWidth="1"/>
    <col min="11026" max="11026" width="16.109375" style="4" customWidth="1"/>
    <col min="11027" max="11027" width="11.77734375" style="4" customWidth="1"/>
    <col min="11028" max="11028" width="12.88671875" style="4" customWidth="1"/>
    <col min="11029" max="11029" width="16.33203125" style="4" customWidth="1"/>
    <col min="11030" max="11030" width="14.88671875" style="4" customWidth="1"/>
    <col min="11031" max="11031" width="15.109375" style="4" customWidth="1"/>
    <col min="11032" max="11032" width="17.109375" style="4" customWidth="1"/>
    <col min="11033" max="11035" width="16.77734375" style="4" customWidth="1"/>
    <col min="11036" max="11036" width="14.33203125" style="4" customWidth="1"/>
    <col min="11037" max="11037" width="13.21875" style="4" customWidth="1"/>
    <col min="11038" max="11038" width="12.77734375" style="4" customWidth="1"/>
    <col min="11039" max="11039" width="0" style="4" hidden="1" customWidth="1"/>
    <col min="11040" max="11040" width="11.77734375" style="4" customWidth="1"/>
    <col min="11041" max="11264" width="10" style="4"/>
    <col min="11265" max="11265" width="5.21875" style="4" customWidth="1"/>
    <col min="11266" max="11266" width="34.5546875" style="4" customWidth="1"/>
    <col min="11267" max="11267" width="5.109375" style="4" customWidth="1"/>
    <col min="11268" max="11268" width="18.33203125" style="4" customWidth="1"/>
    <col min="11269" max="11269" width="17.6640625" style="4" customWidth="1"/>
    <col min="11270" max="11271" width="18.33203125" style="4" customWidth="1"/>
    <col min="11272" max="11272" width="20" style="4" customWidth="1"/>
    <col min="11273" max="11273" width="17.77734375" style="4" customWidth="1"/>
    <col min="11274" max="11274" width="16.21875" style="4" customWidth="1"/>
    <col min="11275" max="11275" width="15.5546875" style="4" customWidth="1"/>
    <col min="11276" max="11276" width="17.88671875" style="4" customWidth="1"/>
    <col min="11277" max="11277" width="15.6640625" style="4" customWidth="1"/>
    <col min="11278" max="11278" width="14" style="4" customWidth="1"/>
    <col min="11279" max="11279" width="14.88671875" style="4" customWidth="1"/>
    <col min="11280" max="11280" width="14.5546875" style="4" customWidth="1"/>
    <col min="11281" max="11281" width="13.33203125" style="4" customWidth="1"/>
    <col min="11282" max="11282" width="16.109375" style="4" customWidth="1"/>
    <col min="11283" max="11283" width="11.77734375" style="4" customWidth="1"/>
    <col min="11284" max="11284" width="12.88671875" style="4" customWidth="1"/>
    <col min="11285" max="11285" width="16.33203125" style="4" customWidth="1"/>
    <col min="11286" max="11286" width="14.88671875" style="4" customWidth="1"/>
    <col min="11287" max="11287" width="15.109375" style="4" customWidth="1"/>
    <col min="11288" max="11288" width="17.109375" style="4" customWidth="1"/>
    <col min="11289" max="11291" width="16.77734375" style="4" customWidth="1"/>
    <col min="11292" max="11292" width="14.33203125" style="4" customWidth="1"/>
    <col min="11293" max="11293" width="13.21875" style="4" customWidth="1"/>
    <col min="11294" max="11294" width="12.77734375" style="4" customWidth="1"/>
    <col min="11295" max="11295" width="0" style="4" hidden="1" customWidth="1"/>
    <col min="11296" max="11296" width="11.77734375" style="4" customWidth="1"/>
    <col min="11297" max="11520" width="10" style="4"/>
    <col min="11521" max="11521" width="5.21875" style="4" customWidth="1"/>
    <col min="11522" max="11522" width="34.5546875" style="4" customWidth="1"/>
    <col min="11523" max="11523" width="5.109375" style="4" customWidth="1"/>
    <col min="11524" max="11524" width="18.33203125" style="4" customWidth="1"/>
    <col min="11525" max="11525" width="17.6640625" style="4" customWidth="1"/>
    <col min="11526" max="11527" width="18.33203125" style="4" customWidth="1"/>
    <col min="11528" max="11528" width="20" style="4" customWidth="1"/>
    <col min="11529" max="11529" width="17.77734375" style="4" customWidth="1"/>
    <col min="11530" max="11530" width="16.21875" style="4" customWidth="1"/>
    <col min="11531" max="11531" width="15.5546875" style="4" customWidth="1"/>
    <col min="11532" max="11532" width="17.88671875" style="4" customWidth="1"/>
    <col min="11533" max="11533" width="15.6640625" style="4" customWidth="1"/>
    <col min="11534" max="11534" width="14" style="4" customWidth="1"/>
    <col min="11535" max="11535" width="14.88671875" style="4" customWidth="1"/>
    <col min="11536" max="11536" width="14.5546875" style="4" customWidth="1"/>
    <col min="11537" max="11537" width="13.33203125" style="4" customWidth="1"/>
    <col min="11538" max="11538" width="16.109375" style="4" customWidth="1"/>
    <col min="11539" max="11539" width="11.77734375" style="4" customWidth="1"/>
    <col min="11540" max="11540" width="12.88671875" style="4" customWidth="1"/>
    <col min="11541" max="11541" width="16.33203125" style="4" customWidth="1"/>
    <col min="11542" max="11542" width="14.88671875" style="4" customWidth="1"/>
    <col min="11543" max="11543" width="15.109375" style="4" customWidth="1"/>
    <col min="11544" max="11544" width="17.109375" style="4" customWidth="1"/>
    <col min="11545" max="11547" width="16.77734375" style="4" customWidth="1"/>
    <col min="11548" max="11548" width="14.33203125" style="4" customWidth="1"/>
    <col min="11549" max="11549" width="13.21875" style="4" customWidth="1"/>
    <col min="11550" max="11550" width="12.77734375" style="4" customWidth="1"/>
    <col min="11551" max="11551" width="0" style="4" hidden="1" customWidth="1"/>
    <col min="11552" max="11552" width="11.77734375" style="4" customWidth="1"/>
    <col min="11553" max="11776" width="10" style="4"/>
    <col min="11777" max="11777" width="5.21875" style="4" customWidth="1"/>
    <col min="11778" max="11778" width="34.5546875" style="4" customWidth="1"/>
    <col min="11779" max="11779" width="5.109375" style="4" customWidth="1"/>
    <col min="11780" max="11780" width="18.33203125" style="4" customWidth="1"/>
    <col min="11781" max="11781" width="17.6640625" style="4" customWidth="1"/>
    <col min="11782" max="11783" width="18.33203125" style="4" customWidth="1"/>
    <col min="11784" max="11784" width="20" style="4" customWidth="1"/>
    <col min="11785" max="11785" width="17.77734375" style="4" customWidth="1"/>
    <col min="11786" max="11786" width="16.21875" style="4" customWidth="1"/>
    <col min="11787" max="11787" width="15.5546875" style="4" customWidth="1"/>
    <col min="11788" max="11788" width="17.88671875" style="4" customWidth="1"/>
    <col min="11789" max="11789" width="15.6640625" style="4" customWidth="1"/>
    <col min="11790" max="11790" width="14" style="4" customWidth="1"/>
    <col min="11791" max="11791" width="14.88671875" style="4" customWidth="1"/>
    <col min="11792" max="11792" width="14.5546875" style="4" customWidth="1"/>
    <col min="11793" max="11793" width="13.33203125" style="4" customWidth="1"/>
    <col min="11794" max="11794" width="16.109375" style="4" customWidth="1"/>
    <col min="11795" max="11795" width="11.77734375" style="4" customWidth="1"/>
    <col min="11796" max="11796" width="12.88671875" style="4" customWidth="1"/>
    <col min="11797" max="11797" width="16.33203125" style="4" customWidth="1"/>
    <col min="11798" max="11798" width="14.88671875" style="4" customWidth="1"/>
    <col min="11799" max="11799" width="15.109375" style="4" customWidth="1"/>
    <col min="11800" max="11800" width="17.109375" style="4" customWidth="1"/>
    <col min="11801" max="11803" width="16.77734375" style="4" customWidth="1"/>
    <col min="11804" max="11804" width="14.33203125" style="4" customWidth="1"/>
    <col min="11805" max="11805" width="13.21875" style="4" customWidth="1"/>
    <col min="11806" max="11806" width="12.77734375" style="4" customWidth="1"/>
    <col min="11807" max="11807" width="0" style="4" hidden="1" customWidth="1"/>
    <col min="11808" max="11808" width="11.77734375" style="4" customWidth="1"/>
    <col min="11809" max="12032" width="10" style="4"/>
    <col min="12033" max="12033" width="5.21875" style="4" customWidth="1"/>
    <col min="12034" max="12034" width="34.5546875" style="4" customWidth="1"/>
    <col min="12035" max="12035" width="5.109375" style="4" customWidth="1"/>
    <col min="12036" max="12036" width="18.33203125" style="4" customWidth="1"/>
    <col min="12037" max="12037" width="17.6640625" style="4" customWidth="1"/>
    <col min="12038" max="12039" width="18.33203125" style="4" customWidth="1"/>
    <col min="12040" max="12040" width="20" style="4" customWidth="1"/>
    <col min="12041" max="12041" width="17.77734375" style="4" customWidth="1"/>
    <col min="12042" max="12042" width="16.21875" style="4" customWidth="1"/>
    <col min="12043" max="12043" width="15.5546875" style="4" customWidth="1"/>
    <col min="12044" max="12044" width="17.88671875" style="4" customWidth="1"/>
    <col min="12045" max="12045" width="15.6640625" style="4" customWidth="1"/>
    <col min="12046" max="12046" width="14" style="4" customWidth="1"/>
    <col min="12047" max="12047" width="14.88671875" style="4" customWidth="1"/>
    <col min="12048" max="12048" width="14.5546875" style="4" customWidth="1"/>
    <col min="12049" max="12049" width="13.33203125" style="4" customWidth="1"/>
    <col min="12050" max="12050" width="16.109375" style="4" customWidth="1"/>
    <col min="12051" max="12051" width="11.77734375" style="4" customWidth="1"/>
    <col min="12052" max="12052" width="12.88671875" style="4" customWidth="1"/>
    <col min="12053" max="12053" width="16.33203125" style="4" customWidth="1"/>
    <col min="12054" max="12054" width="14.88671875" style="4" customWidth="1"/>
    <col min="12055" max="12055" width="15.109375" style="4" customWidth="1"/>
    <col min="12056" max="12056" width="17.109375" style="4" customWidth="1"/>
    <col min="12057" max="12059" width="16.77734375" style="4" customWidth="1"/>
    <col min="12060" max="12060" width="14.33203125" style="4" customWidth="1"/>
    <col min="12061" max="12061" width="13.21875" style="4" customWidth="1"/>
    <col min="12062" max="12062" width="12.77734375" style="4" customWidth="1"/>
    <col min="12063" max="12063" width="0" style="4" hidden="1" customWidth="1"/>
    <col min="12064" max="12064" width="11.77734375" style="4" customWidth="1"/>
    <col min="12065" max="12288" width="10" style="4"/>
    <col min="12289" max="12289" width="5.21875" style="4" customWidth="1"/>
    <col min="12290" max="12290" width="34.5546875" style="4" customWidth="1"/>
    <col min="12291" max="12291" width="5.109375" style="4" customWidth="1"/>
    <col min="12292" max="12292" width="18.33203125" style="4" customWidth="1"/>
    <col min="12293" max="12293" width="17.6640625" style="4" customWidth="1"/>
    <col min="12294" max="12295" width="18.33203125" style="4" customWidth="1"/>
    <col min="12296" max="12296" width="20" style="4" customWidth="1"/>
    <col min="12297" max="12297" width="17.77734375" style="4" customWidth="1"/>
    <col min="12298" max="12298" width="16.21875" style="4" customWidth="1"/>
    <col min="12299" max="12299" width="15.5546875" style="4" customWidth="1"/>
    <col min="12300" max="12300" width="17.88671875" style="4" customWidth="1"/>
    <col min="12301" max="12301" width="15.6640625" style="4" customWidth="1"/>
    <col min="12302" max="12302" width="14" style="4" customWidth="1"/>
    <col min="12303" max="12303" width="14.88671875" style="4" customWidth="1"/>
    <col min="12304" max="12304" width="14.5546875" style="4" customWidth="1"/>
    <col min="12305" max="12305" width="13.33203125" style="4" customWidth="1"/>
    <col min="12306" max="12306" width="16.109375" style="4" customWidth="1"/>
    <col min="12307" max="12307" width="11.77734375" style="4" customWidth="1"/>
    <col min="12308" max="12308" width="12.88671875" style="4" customWidth="1"/>
    <col min="12309" max="12309" width="16.33203125" style="4" customWidth="1"/>
    <col min="12310" max="12310" width="14.88671875" style="4" customWidth="1"/>
    <col min="12311" max="12311" width="15.109375" style="4" customWidth="1"/>
    <col min="12312" max="12312" width="17.109375" style="4" customWidth="1"/>
    <col min="12313" max="12315" width="16.77734375" style="4" customWidth="1"/>
    <col min="12316" max="12316" width="14.33203125" style="4" customWidth="1"/>
    <col min="12317" max="12317" width="13.21875" style="4" customWidth="1"/>
    <col min="12318" max="12318" width="12.77734375" style="4" customWidth="1"/>
    <col min="12319" max="12319" width="0" style="4" hidden="1" customWidth="1"/>
    <col min="12320" max="12320" width="11.77734375" style="4" customWidth="1"/>
    <col min="12321" max="12544" width="10" style="4"/>
    <col min="12545" max="12545" width="5.21875" style="4" customWidth="1"/>
    <col min="12546" max="12546" width="34.5546875" style="4" customWidth="1"/>
    <col min="12547" max="12547" width="5.109375" style="4" customWidth="1"/>
    <col min="12548" max="12548" width="18.33203125" style="4" customWidth="1"/>
    <col min="12549" max="12549" width="17.6640625" style="4" customWidth="1"/>
    <col min="12550" max="12551" width="18.33203125" style="4" customWidth="1"/>
    <col min="12552" max="12552" width="20" style="4" customWidth="1"/>
    <col min="12553" max="12553" width="17.77734375" style="4" customWidth="1"/>
    <col min="12554" max="12554" width="16.21875" style="4" customWidth="1"/>
    <col min="12555" max="12555" width="15.5546875" style="4" customWidth="1"/>
    <col min="12556" max="12556" width="17.88671875" style="4" customWidth="1"/>
    <col min="12557" max="12557" width="15.6640625" style="4" customWidth="1"/>
    <col min="12558" max="12558" width="14" style="4" customWidth="1"/>
    <col min="12559" max="12559" width="14.88671875" style="4" customWidth="1"/>
    <col min="12560" max="12560" width="14.5546875" style="4" customWidth="1"/>
    <col min="12561" max="12561" width="13.33203125" style="4" customWidth="1"/>
    <col min="12562" max="12562" width="16.109375" style="4" customWidth="1"/>
    <col min="12563" max="12563" width="11.77734375" style="4" customWidth="1"/>
    <col min="12564" max="12564" width="12.88671875" style="4" customWidth="1"/>
    <col min="12565" max="12565" width="16.33203125" style="4" customWidth="1"/>
    <col min="12566" max="12566" width="14.88671875" style="4" customWidth="1"/>
    <col min="12567" max="12567" width="15.109375" style="4" customWidth="1"/>
    <col min="12568" max="12568" width="17.109375" style="4" customWidth="1"/>
    <col min="12569" max="12571" width="16.77734375" style="4" customWidth="1"/>
    <col min="12572" max="12572" width="14.33203125" style="4" customWidth="1"/>
    <col min="12573" max="12573" width="13.21875" style="4" customWidth="1"/>
    <col min="12574" max="12574" width="12.77734375" style="4" customWidth="1"/>
    <col min="12575" max="12575" width="0" style="4" hidden="1" customWidth="1"/>
    <col min="12576" max="12576" width="11.77734375" style="4" customWidth="1"/>
    <col min="12577" max="12800" width="10" style="4"/>
    <col min="12801" max="12801" width="5.21875" style="4" customWidth="1"/>
    <col min="12802" max="12802" width="34.5546875" style="4" customWidth="1"/>
    <col min="12803" max="12803" width="5.109375" style="4" customWidth="1"/>
    <col min="12804" max="12804" width="18.33203125" style="4" customWidth="1"/>
    <col min="12805" max="12805" width="17.6640625" style="4" customWidth="1"/>
    <col min="12806" max="12807" width="18.33203125" style="4" customWidth="1"/>
    <col min="12808" max="12808" width="20" style="4" customWidth="1"/>
    <col min="12809" max="12809" width="17.77734375" style="4" customWidth="1"/>
    <col min="12810" max="12810" width="16.21875" style="4" customWidth="1"/>
    <col min="12811" max="12811" width="15.5546875" style="4" customWidth="1"/>
    <col min="12812" max="12812" width="17.88671875" style="4" customWidth="1"/>
    <col min="12813" max="12813" width="15.6640625" style="4" customWidth="1"/>
    <col min="12814" max="12814" width="14" style="4" customWidth="1"/>
    <col min="12815" max="12815" width="14.88671875" style="4" customWidth="1"/>
    <col min="12816" max="12816" width="14.5546875" style="4" customWidth="1"/>
    <col min="12817" max="12817" width="13.33203125" style="4" customWidth="1"/>
    <col min="12818" max="12818" width="16.109375" style="4" customWidth="1"/>
    <col min="12819" max="12819" width="11.77734375" style="4" customWidth="1"/>
    <col min="12820" max="12820" width="12.88671875" style="4" customWidth="1"/>
    <col min="12821" max="12821" width="16.33203125" style="4" customWidth="1"/>
    <col min="12822" max="12822" width="14.88671875" style="4" customWidth="1"/>
    <col min="12823" max="12823" width="15.109375" style="4" customWidth="1"/>
    <col min="12824" max="12824" width="17.109375" style="4" customWidth="1"/>
    <col min="12825" max="12827" width="16.77734375" style="4" customWidth="1"/>
    <col min="12828" max="12828" width="14.33203125" style="4" customWidth="1"/>
    <col min="12829" max="12829" width="13.21875" style="4" customWidth="1"/>
    <col min="12830" max="12830" width="12.77734375" style="4" customWidth="1"/>
    <col min="12831" max="12831" width="0" style="4" hidden="1" customWidth="1"/>
    <col min="12832" max="12832" width="11.77734375" style="4" customWidth="1"/>
    <col min="12833" max="13056" width="10" style="4"/>
    <col min="13057" max="13057" width="5.21875" style="4" customWidth="1"/>
    <col min="13058" max="13058" width="34.5546875" style="4" customWidth="1"/>
    <col min="13059" max="13059" width="5.109375" style="4" customWidth="1"/>
    <col min="13060" max="13060" width="18.33203125" style="4" customWidth="1"/>
    <col min="13061" max="13061" width="17.6640625" style="4" customWidth="1"/>
    <col min="13062" max="13063" width="18.33203125" style="4" customWidth="1"/>
    <col min="13064" max="13064" width="20" style="4" customWidth="1"/>
    <col min="13065" max="13065" width="17.77734375" style="4" customWidth="1"/>
    <col min="13066" max="13066" width="16.21875" style="4" customWidth="1"/>
    <col min="13067" max="13067" width="15.5546875" style="4" customWidth="1"/>
    <col min="13068" max="13068" width="17.88671875" style="4" customWidth="1"/>
    <col min="13069" max="13069" width="15.6640625" style="4" customWidth="1"/>
    <col min="13070" max="13070" width="14" style="4" customWidth="1"/>
    <col min="13071" max="13071" width="14.88671875" style="4" customWidth="1"/>
    <col min="13072" max="13072" width="14.5546875" style="4" customWidth="1"/>
    <col min="13073" max="13073" width="13.33203125" style="4" customWidth="1"/>
    <col min="13074" max="13074" width="16.109375" style="4" customWidth="1"/>
    <col min="13075" max="13075" width="11.77734375" style="4" customWidth="1"/>
    <col min="13076" max="13076" width="12.88671875" style="4" customWidth="1"/>
    <col min="13077" max="13077" width="16.33203125" style="4" customWidth="1"/>
    <col min="13078" max="13078" width="14.88671875" style="4" customWidth="1"/>
    <col min="13079" max="13079" width="15.109375" style="4" customWidth="1"/>
    <col min="13080" max="13080" width="17.109375" style="4" customWidth="1"/>
    <col min="13081" max="13083" width="16.77734375" style="4" customWidth="1"/>
    <col min="13084" max="13084" width="14.33203125" style="4" customWidth="1"/>
    <col min="13085" max="13085" width="13.21875" style="4" customWidth="1"/>
    <col min="13086" max="13086" width="12.77734375" style="4" customWidth="1"/>
    <col min="13087" max="13087" width="0" style="4" hidden="1" customWidth="1"/>
    <col min="13088" max="13088" width="11.77734375" style="4" customWidth="1"/>
    <col min="13089" max="13312" width="10" style="4"/>
    <col min="13313" max="13313" width="5.21875" style="4" customWidth="1"/>
    <col min="13314" max="13314" width="34.5546875" style="4" customWidth="1"/>
    <col min="13315" max="13315" width="5.109375" style="4" customWidth="1"/>
    <col min="13316" max="13316" width="18.33203125" style="4" customWidth="1"/>
    <col min="13317" max="13317" width="17.6640625" style="4" customWidth="1"/>
    <col min="13318" max="13319" width="18.33203125" style="4" customWidth="1"/>
    <col min="13320" max="13320" width="20" style="4" customWidth="1"/>
    <col min="13321" max="13321" width="17.77734375" style="4" customWidth="1"/>
    <col min="13322" max="13322" width="16.21875" style="4" customWidth="1"/>
    <col min="13323" max="13323" width="15.5546875" style="4" customWidth="1"/>
    <col min="13324" max="13324" width="17.88671875" style="4" customWidth="1"/>
    <col min="13325" max="13325" width="15.6640625" style="4" customWidth="1"/>
    <col min="13326" max="13326" width="14" style="4" customWidth="1"/>
    <col min="13327" max="13327" width="14.88671875" style="4" customWidth="1"/>
    <col min="13328" max="13328" width="14.5546875" style="4" customWidth="1"/>
    <col min="13329" max="13329" width="13.33203125" style="4" customWidth="1"/>
    <col min="13330" max="13330" width="16.109375" style="4" customWidth="1"/>
    <col min="13331" max="13331" width="11.77734375" style="4" customWidth="1"/>
    <col min="13332" max="13332" width="12.88671875" style="4" customWidth="1"/>
    <col min="13333" max="13333" width="16.33203125" style="4" customWidth="1"/>
    <col min="13334" max="13334" width="14.88671875" style="4" customWidth="1"/>
    <col min="13335" max="13335" width="15.109375" style="4" customWidth="1"/>
    <col min="13336" max="13336" width="17.109375" style="4" customWidth="1"/>
    <col min="13337" max="13339" width="16.77734375" style="4" customWidth="1"/>
    <col min="13340" max="13340" width="14.33203125" style="4" customWidth="1"/>
    <col min="13341" max="13341" width="13.21875" style="4" customWidth="1"/>
    <col min="13342" max="13342" width="12.77734375" style="4" customWidth="1"/>
    <col min="13343" max="13343" width="0" style="4" hidden="1" customWidth="1"/>
    <col min="13344" max="13344" width="11.77734375" style="4" customWidth="1"/>
    <col min="13345" max="13568" width="10" style="4"/>
    <col min="13569" max="13569" width="5.21875" style="4" customWidth="1"/>
    <col min="13570" max="13570" width="34.5546875" style="4" customWidth="1"/>
    <col min="13571" max="13571" width="5.109375" style="4" customWidth="1"/>
    <col min="13572" max="13572" width="18.33203125" style="4" customWidth="1"/>
    <col min="13573" max="13573" width="17.6640625" style="4" customWidth="1"/>
    <col min="13574" max="13575" width="18.33203125" style="4" customWidth="1"/>
    <col min="13576" max="13576" width="20" style="4" customWidth="1"/>
    <col min="13577" max="13577" width="17.77734375" style="4" customWidth="1"/>
    <col min="13578" max="13578" width="16.21875" style="4" customWidth="1"/>
    <col min="13579" max="13579" width="15.5546875" style="4" customWidth="1"/>
    <col min="13580" max="13580" width="17.88671875" style="4" customWidth="1"/>
    <col min="13581" max="13581" width="15.6640625" style="4" customWidth="1"/>
    <col min="13582" max="13582" width="14" style="4" customWidth="1"/>
    <col min="13583" max="13583" width="14.88671875" style="4" customWidth="1"/>
    <col min="13584" max="13584" width="14.5546875" style="4" customWidth="1"/>
    <col min="13585" max="13585" width="13.33203125" style="4" customWidth="1"/>
    <col min="13586" max="13586" width="16.109375" style="4" customWidth="1"/>
    <col min="13587" max="13587" width="11.77734375" style="4" customWidth="1"/>
    <col min="13588" max="13588" width="12.88671875" style="4" customWidth="1"/>
    <col min="13589" max="13589" width="16.33203125" style="4" customWidth="1"/>
    <col min="13590" max="13590" width="14.88671875" style="4" customWidth="1"/>
    <col min="13591" max="13591" width="15.109375" style="4" customWidth="1"/>
    <col min="13592" max="13592" width="17.109375" style="4" customWidth="1"/>
    <col min="13593" max="13595" width="16.77734375" style="4" customWidth="1"/>
    <col min="13596" max="13596" width="14.33203125" style="4" customWidth="1"/>
    <col min="13597" max="13597" width="13.21875" style="4" customWidth="1"/>
    <col min="13598" max="13598" width="12.77734375" style="4" customWidth="1"/>
    <col min="13599" max="13599" width="0" style="4" hidden="1" customWidth="1"/>
    <col min="13600" max="13600" width="11.77734375" style="4" customWidth="1"/>
    <col min="13601" max="13824" width="10" style="4"/>
    <col min="13825" max="13825" width="5.21875" style="4" customWidth="1"/>
    <col min="13826" max="13826" width="34.5546875" style="4" customWidth="1"/>
    <col min="13827" max="13827" width="5.109375" style="4" customWidth="1"/>
    <col min="13828" max="13828" width="18.33203125" style="4" customWidth="1"/>
    <col min="13829" max="13829" width="17.6640625" style="4" customWidth="1"/>
    <col min="13830" max="13831" width="18.33203125" style="4" customWidth="1"/>
    <col min="13832" max="13832" width="20" style="4" customWidth="1"/>
    <col min="13833" max="13833" width="17.77734375" style="4" customWidth="1"/>
    <col min="13834" max="13834" width="16.21875" style="4" customWidth="1"/>
    <col min="13835" max="13835" width="15.5546875" style="4" customWidth="1"/>
    <col min="13836" max="13836" width="17.88671875" style="4" customWidth="1"/>
    <col min="13837" max="13837" width="15.6640625" style="4" customWidth="1"/>
    <col min="13838" max="13838" width="14" style="4" customWidth="1"/>
    <col min="13839" max="13839" width="14.88671875" style="4" customWidth="1"/>
    <col min="13840" max="13840" width="14.5546875" style="4" customWidth="1"/>
    <col min="13841" max="13841" width="13.33203125" style="4" customWidth="1"/>
    <col min="13842" max="13842" width="16.109375" style="4" customWidth="1"/>
    <col min="13843" max="13843" width="11.77734375" style="4" customWidth="1"/>
    <col min="13844" max="13844" width="12.88671875" style="4" customWidth="1"/>
    <col min="13845" max="13845" width="16.33203125" style="4" customWidth="1"/>
    <col min="13846" max="13846" width="14.88671875" style="4" customWidth="1"/>
    <col min="13847" max="13847" width="15.109375" style="4" customWidth="1"/>
    <col min="13848" max="13848" width="17.109375" style="4" customWidth="1"/>
    <col min="13849" max="13851" width="16.77734375" style="4" customWidth="1"/>
    <col min="13852" max="13852" width="14.33203125" style="4" customWidth="1"/>
    <col min="13853" max="13853" width="13.21875" style="4" customWidth="1"/>
    <col min="13854" max="13854" width="12.77734375" style="4" customWidth="1"/>
    <col min="13855" max="13855" width="0" style="4" hidden="1" customWidth="1"/>
    <col min="13856" max="13856" width="11.77734375" style="4" customWidth="1"/>
    <col min="13857" max="14080" width="10" style="4"/>
    <col min="14081" max="14081" width="5.21875" style="4" customWidth="1"/>
    <col min="14082" max="14082" width="34.5546875" style="4" customWidth="1"/>
    <col min="14083" max="14083" width="5.109375" style="4" customWidth="1"/>
    <col min="14084" max="14084" width="18.33203125" style="4" customWidth="1"/>
    <col min="14085" max="14085" width="17.6640625" style="4" customWidth="1"/>
    <col min="14086" max="14087" width="18.33203125" style="4" customWidth="1"/>
    <col min="14088" max="14088" width="20" style="4" customWidth="1"/>
    <col min="14089" max="14089" width="17.77734375" style="4" customWidth="1"/>
    <col min="14090" max="14090" width="16.21875" style="4" customWidth="1"/>
    <col min="14091" max="14091" width="15.5546875" style="4" customWidth="1"/>
    <col min="14092" max="14092" width="17.88671875" style="4" customWidth="1"/>
    <col min="14093" max="14093" width="15.6640625" style="4" customWidth="1"/>
    <col min="14094" max="14094" width="14" style="4" customWidth="1"/>
    <col min="14095" max="14095" width="14.88671875" style="4" customWidth="1"/>
    <col min="14096" max="14096" width="14.5546875" style="4" customWidth="1"/>
    <col min="14097" max="14097" width="13.33203125" style="4" customWidth="1"/>
    <col min="14098" max="14098" width="16.109375" style="4" customWidth="1"/>
    <col min="14099" max="14099" width="11.77734375" style="4" customWidth="1"/>
    <col min="14100" max="14100" width="12.88671875" style="4" customWidth="1"/>
    <col min="14101" max="14101" width="16.33203125" style="4" customWidth="1"/>
    <col min="14102" max="14102" width="14.88671875" style="4" customWidth="1"/>
    <col min="14103" max="14103" width="15.109375" style="4" customWidth="1"/>
    <col min="14104" max="14104" width="17.109375" style="4" customWidth="1"/>
    <col min="14105" max="14107" width="16.77734375" style="4" customWidth="1"/>
    <col min="14108" max="14108" width="14.33203125" style="4" customWidth="1"/>
    <col min="14109" max="14109" width="13.21875" style="4" customWidth="1"/>
    <col min="14110" max="14110" width="12.77734375" style="4" customWidth="1"/>
    <col min="14111" max="14111" width="0" style="4" hidden="1" customWidth="1"/>
    <col min="14112" max="14112" width="11.77734375" style="4" customWidth="1"/>
    <col min="14113" max="14336" width="10" style="4"/>
    <col min="14337" max="14337" width="5.21875" style="4" customWidth="1"/>
    <col min="14338" max="14338" width="34.5546875" style="4" customWidth="1"/>
    <col min="14339" max="14339" width="5.109375" style="4" customWidth="1"/>
    <col min="14340" max="14340" width="18.33203125" style="4" customWidth="1"/>
    <col min="14341" max="14341" width="17.6640625" style="4" customWidth="1"/>
    <col min="14342" max="14343" width="18.33203125" style="4" customWidth="1"/>
    <col min="14344" max="14344" width="20" style="4" customWidth="1"/>
    <col min="14345" max="14345" width="17.77734375" style="4" customWidth="1"/>
    <col min="14346" max="14346" width="16.21875" style="4" customWidth="1"/>
    <col min="14347" max="14347" width="15.5546875" style="4" customWidth="1"/>
    <col min="14348" max="14348" width="17.88671875" style="4" customWidth="1"/>
    <col min="14349" max="14349" width="15.6640625" style="4" customWidth="1"/>
    <col min="14350" max="14350" width="14" style="4" customWidth="1"/>
    <col min="14351" max="14351" width="14.88671875" style="4" customWidth="1"/>
    <col min="14352" max="14352" width="14.5546875" style="4" customWidth="1"/>
    <col min="14353" max="14353" width="13.33203125" style="4" customWidth="1"/>
    <col min="14354" max="14354" width="16.109375" style="4" customWidth="1"/>
    <col min="14355" max="14355" width="11.77734375" style="4" customWidth="1"/>
    <col min="14356" max="14356" width="12.88671875" style="4" customWidth="1"/>
    <col min="14357" max="14357" width="16.33203125" style="4" customWidth="1"/>
    <col min="14358" max="14358" width="14.88671875" style="4" customWidth="1"/>
    <col min="14359" max="14359" width="15.109375" style="4" customWidth="1"/>
    <col min="14360" max="14360" width="17.109375" style="4" customWidth="1"/>
    <col min="14361" max="14363" width="16.77734375" style="4" customWidth="1"/>
    <col min="14364" max="14364" width="14.33203125" style="4" customWidth="1"/>
    <col min="14365" max="14365" width="13.21875" style="4" customWidth="1"/>
    <col min="14366" max="14366" width="12.77734375" style="4" customWidth="1"/>
    <col min="14367" max="14367" width="0" style="4" hidden="1" customWidth="1"/>
    <col min="14368" max="14368" width="11.77734375" style="4" customWidth="1"/>
    <col min="14369" max="14592" width="10" style="4"/>
    <col min="14593" max="14593" width="5.21875" style="4" customWidth="1"/>
    <col min="14594" max="14594" width="34.5546875" style="4" customWidth="1"/>
    <col min="14595" max="14595" width="5.109375" style="4" customWidth="1"/>
    <col min="14596" max="14596" width="18.33203125" style="4" customWidth="1"/>
    <col min="14597" max="14597" width="17.6640625" style="4" customWidth="1"/>
    <col min="14598" max="14599" width="18.33203125" style="4" customWidth="1"/>
    <col min="14600" max="14600" width="20" style="4" customWidth="1"/>
    <col min="14601" max="14601" width="17.77734375" style="4" customWidth="1"/>
    <col min="14602" max="14602" width="16.21875" style="4" customWidth="1"/>
    <col min="14603" max="14603" width="15.5546875" style="4" customWidth="1"/>
    <col min="14604" max="14604" width="17.88671875" style="4" customWidth="1"/>
    <col min="14605" max="14605" width="15.6640625" style="4" customWidth="1"/>
    <col min="14606" max="14606" width="14" style="4" customWidth="1"/>
    <col min="14607" max="14607" width="14.88671875" style="4" customWidth="1"/>
    <col min="14608" max="14608" width="14.5546875" style="4" customWidth="1"/>
    <col min="14609" max="14609" width="13.33203125" style="4" customWidth="1"/>
    <col min="14610" max="14610" width="16.109375" style="4" customWidth="1"/>
    <col min="14611" max="14611" width="11.77734375" style="4" customWidth="1"/>
    <col min="14612" max="14612" width="12.88671875" style="4" customWidth="1"/>
    <col min="14613" max="14613" width="16.33203125" style="4" customWidth="1"/>
    <col min="14614" max="14614" width="14.88671875" style="4" customWidth="1"/>
    <col min="14615" max="14615" width="15.109375" style="4" customWidth="1"/>
    <col min="14616" max="14616" width="17.109375" style="4" customWidth="1"/>
    <col min="14617" max="14619" width="16.77734375" style="4" customWidth="1"/>
    <col min="14620" max="14620" width="14.33203125" style="4" customWidth="1"/>
    <col min="14621" max="14621" width="13.21875" style="4" customWidth="1"/>
    <col min="14622" max="14622" width="12.77734375" style="4" customWidth="1"/>
    <col min="14623" max="14623" width="0" style="4" hidden="1" customWidth="1"/>
    <col min="14624" max="14624" width="11.77734375" style="4" customWidth="1"/>
    <col min="14625" max="14848" width="10" style="4"/>
    <col min="14849" max="14849" width="5.21875" style="4" customWidth="1"/>
    <col min="14850" max="14850" width="34.5546875" style="4" customWidth="1"/>
    <col min="14851" max="14851" width="5.109375" style="4" customWidth="1"/>
    <col min="14852" max="14852" width="18.33203125" style="4" customWidth="1"/>
    <col min="14853" max="14853" width="17.6640625" style="4" customWidth="1"/>
    <col min="14854" max="14855" width="18.33203125" style="4" customWidth="1"/>
    <col min="14856" max="14856" width="20" style="4" customWidth="1"/>
    <col min="14857" max="14857" width="17.77734375" style="4" customWidth="1"/>
    <col min="14858" max="14858" width="16.21875" style="4" customWidth="1"/>
    <col min="14859" max="14859" width="15.5546875" style="4" customWidth="1"/>
    <col min="14860" max="14860" width="17.88671875" style="4" customWidth="1"/>
    <col min="14861" max="14861" width="15.6640625" style="4" customWidth="1"/>
    <col min="14862" max="14862" width="14" style="4" customWidth="1"/>
    <col min="14863" max="14863" width="14.88671875" style="4" customWidth="1"/>
    <col min="14864" max="14864" width="14.5546875" style="4" customWidth="1"/>
    <col min="14865" max="14865" width="13.33203125" style="4" customWidth="1"/>
    <col min="14866" max="14866" width="16.109375" style="4" customWidth="1"/>
    <col min="14867" max="14867" width="11.77734375" style="4" customWidth="1"/>
    <col min="14868" max="14868" width="12.88671875" style="4" customWidth="1"/>
    <col min="14869" max="14869" width="16.33203125" style="4" customWidth="1"/>
    <col min="14870" max="14870" width="14.88671875" style="4" customWidth="1"/>
    <col min="14871" max="14871" width="15.109375" style="4" customWidth="1"/>
    <col min="14872" max="14872" width="17.109375" style="4" customWidth="1"/>
    <col min="14873" max="14875" width="16.77734375" style="4" customWidth="1"/>
    <col min="14876" max="14876" width="14.33203125" style="4" customWidth="1"/>
    <col min="14877" max="14877" width="13.21875" style="4" customWidth="1"/>
    <col min="14878" max="14878" width="12.77734375" style="4" customWidth="1"/>
    <col min="14879" max="14879" width="0" style="4" hidden="1" customWidth="1"/>
    <col min="14880" max="14880" width="11.77734375" style="4" customWidth="1"/>
    <col min="14881" max="15104" width="10" style="4"/>
    <col min="15105" max="15105" width="5.21875" style="4" customWidth="1"/>
    <col min="15106" max="15106" width="34.5546875" style="4" customWidth="1"/>
    <col min="15107" max="15107" width="5.109375" style="4" customWidth="1"/>
    <col min="15108" max="15108" width="18.33203125" style="4" customWidth="1"/>
    <col min="15109" max="15109" width="17.6640625" style="4" customWidth="1"/>
    <col min="15110" max="15111" width="18.33203125" style="4" customWidth="1"/>
    <col min="15112" max="15112" width="20" style="4" customWidth="1"/>
    <col min="15113" max="15113" width="17.77734375" style="4" customWidth="1"/>
    <col min="15114" max="15114" width="16.21875" style="4" customWidth="1"/>
    <col min="15115" max="15115" width="15.5546875" style="4" customWidth="1"/>
    <col min="15116" max="15116" width="17.88671875" style="4" customWidth="1"/>
    <col min="15117" max="15117" width="15.6640625" style="4" customWidth="1"/>
    <col min="15118" max="15118" width="14" style="4" customWidth="1"/>
    <col min="15119" max="15119" width="14.88671875" style="4" customWidth="1"/>
    <col min="15120" max="15120" width="14.5546875" style="4" customWidth="1"/>
    <col min="15121" max="15121" width="13.33203125" style="4" customWidth="1"/>
    <col min="15122" max="15122" width="16.109375" style="4" customWidth="1"/>
    <col min="15123" max="15123" width="11.77734375" style="4" customWidth="1"/>
    <col min="15124" max="15124" width="12.88671875" style="4" customWidth="1"/>
    <col min="15125" max="15125" width="16.33203125" style="4" customWidth="1"/>
    <col min="15126" max="15126" width="14.88671875" style="4" customWidth="1"/>
    <col min="15127" max="15127" width="15.109375" style="4" customWidth="1"/>
    <col min="15128" max="15128" width="17.109375" style="4" customWidth="1"/>
    <col min="15129" max="15131" width="16.77734375" style="4" customWidth="1"/>
    <col min="15132" max="15132" width="14.33203125" style="4" customWidth="1"/>
    <col min="15133" max="15133" width="13.21875" style="4" customWidth="1"/>
    <col min="15134" max="15134" width="12.77734375" style="4" customWidth="1"/>
    <col min="15135" max="15135" width="0" style="4" hidden="1" customWidth="1"/>
    <col min="15136" max="15136" width="11.77734375" style="4" customWidth="1"/>
    <col min="15137" max="15360" width="10" style="4"/>
    <col min="15361" max="15361" width="5.21875" style="4" customWidth="1"/>
    <col min="15362" max="15362" width="34.5546875" style="4" customWidth="1"/>
    <col min="15363" max="15363" width="5.109375" style="4" customWidth="1"/>
    <col min="15364" max="15364" width="18.33203125" style="4" customWidth="1"/>
    <col min="15365" max="15365" width="17.6640625" style="4" customWidth="1"/>
    <col min="15366" max="15367" width="18.33203125" style="4" customWidth="1"/>
    <col min="15368" max="15368" width="20" style="4" customWidth="1"/>
    <col min="15369" max="15369" width="17.77734375" style="4" customWidth="1"/>
    <col min="15370" max="15370" width="16.21875" style="4" customWidth="1"/>
    <col min="15371" max="15371" width="15.5546875" style="4" customWidth="1"/>
    <col min="15372" max="15372" width="17.88671875" style="4" customWidth="1"/>
    <col min="15373" max="15373" width="15.6640625" style="4" customWidth="1"/>
    <col min="15374" max="15374" width="14" style="4" customWidth="1"/>
    <col min="15375" max="15375" width="14.88671875" style="4" customWidth="1"/>
    <col min="15376" max="15376" width="14.5546875" style="4" customWidth="1"/>
    <col min="15377" max="15377" width="13.33203125" style="4" customWidth="1"/>
    <col min="15378" max="15378" width="16.109375" style="4" customWidth="1"/>
    <col min="15379" max="15379" width="11.77734375" style="4" customWidth="1"/>
    <col min="15380" max="15380" width="12.88671875" style="4" customWidth="1"/>
    <col min="15381" max="15381" width="16.33203125" style="4" customWidth="1"/>
    <col min="15382" max="15382" width="14.88671875" style="4" customWidth="1"/>
    <col min="15383" max="15383" width="15.109375" style="4" customWidth="1"/>
    <col min="15384" max="15384" width="17.109375" style="4" customWidth="1"/>
    <col min="15385" max="15387" width="16.77734375" style="4" customWidth="1"/>
    <col min="15388" max="15388" width="14.33203125" style="4" customWidth="1"/>
    <col min="15389" max="15389" width="13.21875" style="4" customWidth="1"/>
    <col min="15390" max="15390" width="12.77734375" style="4" customWidth="1"/>
    <col min="15391" max="15391" width="0" style="4" hidden="1" customWidth="1"/>
    <col min="15392" max="15392" width="11.77734375" style="4" customWidth="1"/>
    <col min="15393" max="15616" width="10" style="4"/>
    <col min="15617" max="15617" width="5.21875" style="4" customWidth="1"/>
    <col min="15618" max="15618" width="34.5546875" style="4" customWidth="1"/>
    <col min="15619" max="15619" width="5.109375" style="4" customWidth="1"/>
    <col min="15620" max="15620" width="18.33203125" style="4" customWidth="1"/>
    <col min="15621" max="15621" width="17.6640625" style="4" customWidth="1"/>
    <col min="15622" max="15623" width="18.33203125" style="4" customWidth="1"/>
    <col min="15624" max="15624" width="20" style="4" customWidth="1"/>
    <col min="15625" max="15625" width="17.77734375" style="4" customWidth="1"/>
    <col min="15626" max="15626" width="16.21875" style="4" customWidth="1"/>
    <col min="15627" max="15627" width="15.5546875" style="4" customWidth="1"/>
    <col min="15628" max="15628" width="17.88671875" style="4" customWidth="1"/>
    <col min="15629" max="15629" width="15.6640625" style="4" customWidth="1"/>
    <col min="15630" max="15630" width="14" style="4" customWidth="1"/>
    <col min="15631" max="15631" width="14.88671875" style="4" customWidth="1"/>
    <col min="15632" max="15632" width="14.5546875" style="4" customWidth="1"/>
    <col min="15633" max="15633" width="13.33203125" style="4" customWidth="1"/>
    <col min="15634" max="15634" width="16.109375" style="4" customWidth="1"/>
    <col min="15635" max="15635" width="11.77734375" style="4" customWidth="1"/>
    <col min="15636" max="15636" width="12.88671875" style="4" customWidth="1"/>
    <col min="15637" max="15637" width="16.33203125" style="4" customWidth="1"/>
    <col min="15638" max="15638" width="14.88671875" style="4" customWidth="1"/>
    <col min="15639" max="15639" width="15.109375" style="4" customWidth="1"/>
    <col min="15640" max="15640" width="17.109375" style="4" customWidth="1"/>
    <col min="15641" max="15643" width="16.77734375" style="4" customWidth="1"/>
    <col min="15644" max="15644" width="14.33203125" style="4" customWidth="1"/>
    <col min="15645" max="15645" width="13.21875" style="4" customWidth="1"/>
    <col min="15646" max="15646" width="12.77734375" style="4" customWidth="1"/>
    <col min="15647" max="15647" width="0" style="4" hidden="1" customWidth="1"/>
    <col min="15648" max="15648" width="11.77734375" style="4" customWidth="1"/>
    <col min="15649" max="15872" width="10" style="4"/>
    <col min="15873" max="15873" width="5.21875" style="4" customWidth="1"/>
    <col min="15874" max="15874" width="34.5546875" style="4" customWidth="1"/>
    <col min="15875" max="15875" width="5.109375" style="4" customWidth="1"/>
    <col min="15876" max="15876" width="18.33203125" style="4" customWidth="1"/>
    <col min="15877" max="15877" width="17.6640625" style="4" customWidth="1"/>
    <col min="15878" max="15879" width="18.33203125" style="4" customWidth="1"/>
    <col min="15880" max="15880" width="20" style="4" customWidth="1"/>
    <col min="15881" max="15881" width="17.77734375" style="4" customWidth="1"/>
    <col min="15882" max="15882" width="16.21875" style="4" customWidth="1"/>
    <col min="15883" max="15883" width="15.5546875" style="4" customWidth="1"/>
    <col min="15884" max="15884" width="17.88671875" style="4" customWidth="1"/>
    <col min="15885" max="15885" width="15.6640625" style="4" customWidth="1"/>
    <col min="15886" max="15886" width="14" style="4" customWidth="1"/>
    <col min="15887" max="15887" width="14.88671875" style="4" customWidth="1"/>
    <col min="15888" max="15888" width="14.5546875" style="4" customWidth="1"/>
    <col min="15889" max="15889" width="13.33203125" style="4" customWidth="1"/>
    <col min="15890" max="15890" width="16.109375" style="4" customWidth="1"/>
    <col min="15891" max="15891" width="11.77734375" style="4" customWidth="1"/>
    <col min="15892" max="15892" width="12.88671875" style="4" customWidth="1"/>
    <col min="15893" max="15893" width="16.33203125" style="4" customWidth="1"/>
    <col min="15894" max="15894" width="14.88671875" style="4" customWidth="1"/>
    <col min="15895" max="15895" width="15.109375" style="4" customWidth="1"/>
    <col min="15896" max="15896" width="17.109375" style="4" customWidth="1"/>
    <col min="15897" max="15899" width="16.77734375" style="4" customWidth="1"/>
    <col min="15900" max="15900" width="14.33203125" style="4" customWidth="1"/>
    <col min="15901" max="15901" width="13.21875" style="4" customWidth="1"/>
    <col min="15902" max="15902" width="12.77734375" style="4" customWidth="1"/>
    <col min="15903" max="15903" width="0" style="4" hidden="1" customWidth="1"/>
    <col min="15904" max="15904" width="11.77734375" style="4" customWidth="1"/>
    <col min="15905" max="16128" width="10" style="4"/>
    <col min="16129" max="16129" width="5.21875" style="4" customWidth="1"/>
    <col min="16130" max="16130" width="34.5546875" style="4" customWidth="1"/>
    <col min="16131" max="16131" width="5.109375" style="4" customWidth="1"/>
    <col min="16132" max="16132" width="18.33203125" style="4" customWidth="1"/>
    <col min="16133" max="16133" width="17.6640625" style="4" customWidth="1"/>
    <col min="16134" max="16135" width="18.33203125" style="4" customWidth="1"/>
    <col min="16136" max="16136" width="20" style="4" customWidth="1"/>
    <col min="16137" max="16137" width="17.77734375" style="4" customWidth="1"/>
    <col min="16138" max="16138" width="16.21875" style="4" customWidth="1"/>
    <col min="16139" max="16139" width="15.5546875" style="4" customWidth="1"/>
    <col min="16140" max="16140" width="17.88671875" style="4" customWidth="1"/>
    <col min="16141" max="16141" width="15.6640625" style="4" customWidth="1"/>
    <col min="16142" max="16142" width="14" style="4" customWidth="1"/>
    <col min="16143" max="16143" width="14.88671875" style="4" customWidth="1"/>
    <col min="16144" max="16144" width="14.5546875" style="4" customWidth="1"/>
    <col min="16145" max="16145" width="13.33203125" style="4" customWidth="1"/>
    <col min="16146" max="16146" width="16.109375" style="4" customWidth="1"/>
    <col min="16147" max="16147" width="11.77734375" style="4" customWidth="1"/>
    <col min="16148" max="16148" width="12.88671875" style="4" customWidth="1"/>
    <col min="16149" max="16149" width="16.33203125" style="4" customWidth="1"/>
    <col min="16150" max="16150" width="14.88671875" style="4" customWidth="1"/>
    <col min="16151" max="16151" width="15.109375" style="4" customWidth="1"/>
    <col min="16152" max="16152" width="17.109375" style="4" customWidth="1"/>
    <col min="16153" max="16155" width="16.77734375" style="4" customWidth="1"/>
    <col min="16156" max="16156" width="14.33203125" style="4" customWidth="1"/>
    <col min="16157" max="16157" width="13.21875" style="4" customWidth="1"/>
    <col min="16158" max="16158" width="12.77734375" style="4" customWidth="1"/>
    <col min="16159" max="16159" width="0" style="4" hidden="1" customWidth="1"/>
    <col min="16160" max="16160" width="11.77734375" style="4" customWidth="1"/>
    <col min="16161" max="16384" width="10" style="4"/>
  </cols>
  <sheetData>
    <row r="1" spans="1:33" ht="45" customHeight="1" x14ac:dyDescent="0.4">
      <c r="T1" s="111"/>
      <c r="U1" s="111"/>
      <c r="V1" s="111"/>
      <c r="W1" s="111"/>
      <c r="X1" s="111"/>
      <c r="Y1" s="111"/>
      <c r="Z1" s="108"/>
      <c r="AA1" s="108"/>
    </row>
    <row r="2" spans="1:33" s="6" customFormat="1" ht="41.25" customHeight="1" x14ac:dyDescent="0.4">
      <c r="A2" s="112" t="s">
        <v>15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5"/>
      <c r="AA2" s="5"/>
    </row>
    <row r="3" spans="1:33" s="6" customFormat="1" ht="39" customHeight="1" x14ac:dyDescent="0.4">
      <c r="A3" s="113" t="s">
        <v>16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7"/>
      <c r="AA3" s="7"/>
    </row>
    <row r="4" spans="1:33" s="11" customFormat="1" ht="26.25" customHeight="1" x14ac:dyDescent="0.45">
      <c r="A4" s="114" t="s">
        <v>210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V4" s="114"/>
      <c r="W4" s="114"/>
      <c r="X4" s="114"/>
      <c r="Y4" s="114"/>
      <c r="Z4" s="8"/>
      <c r="AA4" s="9" t="s">
        <v>185</v>
      </c>
      <c r="AB4" s="10"/>
    </row>
    <row r="5" spans="1:33" s="12" customFormat="1" ht="18" thickBot="1" x14ac:dyDescent="0.45">
      <c r="B5" s="13" t="s">
        <v>18</v>
      </c>
      <c r="C5" s="14"/>
      <c r="D5" s="12">
        <v>2021</v>
      </c>
      <c r="U5" s="15"/>
      <c r="AA5" s="16" t="s">
        <v>19</v>
      </c>
      <c r="AB5" s="17"/>
    </row>
    <row r="6" spans="1:33" ht="27.75" customHeight="1" thickTop="1" x14ac:dyDescent="0.4">
      <c r="A6" s="115" t="s">
        <v>20</v>
      </c>
      <c r="B6" s="117" t="s">
        <v>21</v>
      </c>
      <c r="C6" s="129" t="s">
        <v>22</v>
      </c>
      <c r="D6" s="137" t="s">
        <v>23</v>
      </c>
      <c r="E6" s="119" t="s">
        <v>24</v>
      </c>
      <c r="F6" s="137" t="s">
        <v>25</v>
      </c>
      <c r="G6" s="131" t="s">
        <v>26</v>
      </c>
      <c r="H6" s="132"/>
      <c r="I6" s="137" t="s">
        <v>27</v>
      </c>
      <c r="J6" s="131" t="s">
        <v>26</v>
      </c>
      <c r="K6" s="133"/>
      <c r="L6" s="132"/>
      <c r="M6" s="141" t="s">
        <v>28</v>
      </c>
      <c r="N6" s="131" t="s">
        <v>26</v>
      </c>
      <c r="O6" s="132"/>
      <c r="P6" s="137" t="s">
        <v>29</v>
      </c>
      <c r="Q6" s="134" t="s">
        <v>26</v>
      </c>
      <c r="R6" s="135"/>
      <c r="S6" s="136"/>
      <c r="T6" s="122" t="s">
        <v>30</v>
      </c>
      <c r="U6" s="137" t="s">
        <v>31</v>
      </c>
      <c r="V6" s="119" t="s">
        <v>32</v>
      </c>
      <c r="W6" s="137" t="s">
        <v>47</v>
      </c>
      <c r="X6" s="119" t="s">
        <v>33</v>
      </c>
      <c r="Y6" s="137" t="s">
        <v>34</v>
      </c>
      <c r="Z6" s="119" t="s">
        <v>35</v>
      </c>
      <c r="AA6" s="137" t="s">
        <v>36</v>
      </c>
    </row>
    <row r="7" spans="1:33" ht="239.25" customHeight="1" x14ac:dyDescent="0.4">
      <c r="A7" s="116"/>
      <c r="B7" s="118"/>
      <c r="C7" s="118"/>
      <c r="D7" s="138"/>
      <c r="E7" s="120"/>
      <c r="F7" s="138"/>
      <c r="G7" s="127" t="s">
        <v>37</v>
      </c>
      <c r="H7" s="140" t="s">
        <v>38</v>
      </c>
      <c r="I7" s="144"/>
      <c r="J7" s="127" t="s">
        <v>39</v>
      </c>
      <c r="K7" s="127" t="s">
        <v>40</v>
      </c>
      <c r="L7" s="140" t="s">
        <v>41</v>
      </c>
      <c r="M7" s="142"/>
      <c r="N7" s="125" t="s">
        <v>42</v>
      </c>
      <c r="O7" s="125" t="s">
        <v>43</v>
      </c>
      <c r="P7" s="138"/>
      <c r="Q7" s="127" t="s">
        <v>44</v>
      </c>
      <c r="R7" s="127" t="s">
        <v>45</v>
      </c>
      <c r="S7" s="140" t="s">
        <v>46</v>
      </c>
      <c r="T7" s="123"/>
      <c r="U7" s="138"/>
      <c r="V7" s="120"/>
      <c r="W7" s="138"/>
      <c r="X7" s="120"/>
      <c r="Y7" s="144"/>
      <c r="Z7" s="120"/>
      <c r="AA7" s="138"/>
    </row>
    <row r="8" spans="1:33" ht="148.5" customHeight="1" thickBot="1" x14ac:dyDescent="0.45">
      <c r="A8" s="18"/>
      <c r="B8" s="19"/>
      <c r="C8" s="130"/>
      <c r="D8" s="139"/>
      <c r="E8" s="121"/>
      <c r="F8" s="139"/>
      <c r="G8" s="128"/>
      <c r="H8" s="121"/>
      <c r="I8" s="145"/>
      <c r="J8" s="128"/>
      <c r="K8" s="128"/>
      <c r="L8" s="121"/>
      <c r="M8" s="143"/>
      <c r="N8" s="126"/>
      <c r="O8" s="126"/>
      <c r="P8" s="139"/>
      <c r="Q8" s="128"/>
      <c r="R8" s="128"/>
      <c r="S8" s="121"/>
      <c r="T8" s="124"/>
      <c r="U8" s="139"/>
      <c r="V8" s="121"/>
      <c r="W8" s="139"/>
      <c r="X8" s="121"/>
      <c r="Y8" s="145"/>
      <c r="Z8" s="121"/>
      <c r="AA8" s="139"/>
    </row>
    <row r="9" spans="1:33" s="26" customFormat="1" ht="15.75" customHeight="1" thickTop="1" x14ac:dyDescent="0.4">
      <c r="A9" s="20">
        <v>1</v>
      </c>
      <c r="B9" s="21">
        <v>2</v>
      </c>
      <c r="C9" s="22">
        <v>3</v>
      </c>
      <c r="D9" s="23">
        <v>4</v>
      </c>
      <c r="E9" s="24">
        <v>5</v>
      </c>
      <c r="F9" s="23">
        <v>6</v>
      </c>
      <c r="G9" s="24">
        <v>7</v>
      </c>
      <c r="H9" s="24">
        <v>8</v>
      </c>
      <c r="I9" s="23">
        <v>9</v>
      </c>
      <c r="J9" s="24">
        <v>10</v>
      </c>
      <c r="K9" s="24">
        <v>11</v>
      </c>
      <c r="L9" s="24">
        <v>12</v>
      </c>
      <c r="M9" s="23">
        <v>13</v>
      </c>
      <c r="N9" s="23">
        <v>14</v>
      </c>
      <c r="O9" s="23">
        <v>15</v>
      </c>
      <c r="P9" s="23">
        <v>16</v>
      </c>
      <c r="Q9" s="24">
        <v>17</v>
      </c>
      <c r="R9" s="24">
        <v>18</v>
      </c>
      <c r="S9" s="25">
        <v>19</v>
      </c>
      <c r="T9" s="21">
        <v>20</v>
      </c>
      <c r="U9" s="23">
        <v>21</v>
      </c>
      <c r="V9" s="21">
        <v>22</v>
      </c>
      <c r="W9" s="23">
        <v>23</v>
      </c>
      <c r="X9" s="21">
        <v>24</v>
      </c>
      <c r="Y9" s="23">
        <v>25</v>
      </c>
      <c r="Z9" s="21">
        <v>26</v>
      </c>
      <c r="AA9" s="23">
        <v>27</v>
      </c>
    </row>
    <row r="10" spans="1:33" s="26" customFormat="1" ht="57" customHeight="1" x14ac:dyDescent="0.4">
      <c r="A10" s="27" t="s">
        <v>48</v>
      </c>
      <c r="B10" s="32" t="s">
        <v>166</v>
      </c>
      <c r="C10" s="28">
        <v>100</v>
      </c>
      <c r="D10" s="33">
        <v>250576.2</v>
      </c>
      <c r="E10" s="33">
        <v>179751.7</v>
      </c>
      <c r="F10" s="33">
        <v>75224.5</v>
      </c>
      <c r="G10" s="33">
        <v>26180.5</v>
      </c>
      <c r="H10" s="33">
        <v>35100.5</v>
      </c>
      <c r="I10" s="33">
        <v>150423</v>
      </c>
      <c r="J10" s="33">
        <v>55478</v>
      </c>
      <c r="K10" s="33">
        <v>88285.6</v>
      </c>
      <c r="L10" s="33">
        <v>0</v>
      </c>
      <c r="M10" s="33">
        <v>25301</v>
      </c>
      <c r="N10" s="33">
        <v>0</v>
      </c>
      <c r="O10" s="33">
        <v>25301</v>
      </c>
      <c r="P10" s="33">
        <v>150076.29999999999</v>
      </c>
      <c r="Q10" s="33">
        <v>93117.5</v>
      </c>
      <c r="R10" s="33">
        <v>5245.8</v>
      </c>
      <c r="S10" s="33">
        <v>8527.4</v>
      </c>
      <c r="T10" s="33">
        <v>325800.69999999995</v>
      </c>
      <c r="U10" s="33">
        <v>296131.94022000005</v>
      </c>
      <c r="V10" s="29">
        <f>[4]Sheet1!C77</f>
        <v>64649.2</v>
      </c>
      <c r="W10" s="33">
        <v>49</v>
      </c>
      <c r="X10" s="29">
        <f>[4]Sheet1!C14</f>
        <v>313401.8</v>
      </c>
      <c r="Y10" s="29">
        <f>[4]Sheet1!C15</f>
        <v>296132</v>
      </c>
      <c r="Z10" s="29">
        <f>[4]Sheet1!C42</f>
        <v>243853.09999999998</v>
      </c>
      <c r="AA10" s="29">
        <f>[4]Sheet1!C43</f>
        <v>238913.09999999998</v>
      </c>
      <c r="AB10" s="30"/>
      <c r="AC10" s="31"/>
      <c r="AD10" s="31"/>
      <c r="AE10" s="31"/>
      <c r="AF10" s="31"/>
      <c r="AG10" s="4"/>
    </row>
    <row r="11" spans="1:33" s="26" customFormat="1" ht="57" customHeight="1" x14ac:dyDescent="0.4">
      <c r="A11" s="27" t="s">
        <v>49</v>
      </c>
      <c r="B11" s="32" t="s">
        <v>55</v>
      </c>
      <c r="C11" s="28"/>
      <c r="D11" s="33">
        <v>0</v>
      </c>
      <c r="E11" s="33">
        <v>0</v>
      </c>
      <c r="F11" s="33">
        <v>0</v>
      </c>
      <c r="G11" s="33">
        <v>0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33">
        <v>0</v>
      </c>
      <c r="N11" s="33">
        <v>0</v>
      </c>
      <c r="O11" s="33">
        <v>0</v>
      </c>
      <c r="P11" s="33">
        <v>0</v>
      </c>
      <c r="Q11" s="33">
        <v>0</v>
      </c>
      <c r="R11" s="33">
        <v>0</v>
      </c>
      <c r="S11" s="33">
        <v>0</v>
      </c>
      <c r="T11" s="33">
        <v>0</v>
      </c>
      <c r="U11" s="33">
        <v>0</v>
      </c>
      <c r="V11" s="29">
        <f>[4]Sheet2!C77</f>
        <v>0</v>
      </c>
      <c r="W11" s="33">
        <v>0</v>
      </c>
      <c r="X11" s="29">
        <f>[4]Sheet2!C14</f>
        <v>0</v>
      </c>
      <c r="Y11" s="29">
        <f>[4]Sheet2!C15</f>
        <v>0</v>
      </c>
      <c r="Z11" s="29">
        <f>[4]Sheet2!C42</f>
        <v>0</v>
      </c>
      <c r="AA11" s="29">
        <f>[4]Sheet2!C43</f>
        <v>0</v>
      </c>
      <c r="AB11" s="30"/>
      <c r="AC11" s="31"/>
      <c r="AD11" s="31"/>
      <c r="AE11" s="31"/>
      <c r="AF11" s="31"/>
      <c r="AG11" s="4"/>
    </row>
    <row r="12" spans="1:33" s="26" customFormat="1" ht="57" customHeight="1" x14ac:dyDescent="0.4">
      <c r="A12" s="27" t="s">
        <v>50</v>
      </c>
      <c r="B12" s="32" t="s">
        <v>55</v>
      </c>
      <c r="C12" s="28"/>
      <c r="D12" s="33">
        <v>0</v>
      </c>
      <c r="E12" s="33">
        <v>0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  <c r="M12" s="33">
        <v>0</v>
      </c>
      <c r="N12" s="33">
        <v>0</v>
      </c>
      <c r="O12" s="33">
        <v>0</v>
      </c>
      <c r="P12" s="33">
        <v>0</v>
      </c>
      <c r="Q12" s="33">
        <v>0</v>
      </c>
      <c r="R12" s="33">
        <v>0</v>
      </c>
      <c r="S12" s="33">
        <v>0</v>
      </c>
      <c r="T12" s="33">
        <v>0</v>
      </c>
      <c r="U12" s="33">
        <v>0</v>
      </c>
      <c r="V12" s="29">
        <f>[4]Sheet3!C77</f>
        <v>0</v>
      </c>
      <c r="W12" s="33">
        <v>0</v>
      </c>
      <c r="X12" s="29">
        <f>[4]Sheet3!C14</f>
        <v>0</v>
      </c>
      <c r="Y12" s="29">
        <f>[4]Sheet3!C15</f>
        <v>0</v>
      </c>
      <c r="Z12" s="29">
        <f>[4]Sheet3!C42</f>
        <v>0</v>
      </c>
      <c r="AA12" s="29">
        <f>[4]Sheet3!C43</f>
        <v>0</v>
      </c>
      <c r="AB12" s="30"/>
      <c r="AC12" s="31"/>
      <c r="AD12" s="31"/>
      <c r="AE12" s="31"/>
      <c r="AF12" s="31"/>
      <c r="AG12" s="4"/>
    </row>
    <row r="13" spans="1:33" s="26" customFormat="1" ht="57" customHeight="1" x14ac:dyDescent="0.4">
      <c r="A13" s="27" t="s">
        <v>51</v>
      </c>
      <c r="B13" s="32" t="s">
        <v>55</v>
      </c>
      <c r="C13" s="28"/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  <c r="N13" s="33">
        <v>0</v>
      </c>
      <c r="O13" s="33">
        <v>0</v>
      </c>
      <c r="P13" s="33">
        <v>0</v>
      </c>
      <c r="Q13" s="33">
        <v>0</v>
      </c>
      <c r="R13" s="33">
        <v>0</v>
      </c>
      <c r="S13" s="33">
        <v>0</v>
      </c>
      <c r="T13" s="33">
        <v>0</v>
      </c>
      <c r="U13" s="33">
        <v>0</v>
      </c>
      <c r="V13" s="29" t="e">
        <f>#REF!</f>
        <v>#REF!</v>
      </c>
      <c r="W13" s="33">
        <v>0</v>
      </c>
      <c r="X13" s="29" t="e">
        <f>#REF!</f>
        <v>#REF!</v>
      </c>
      <c r="Y13" s="29" t="e">
        <f>#REF!</f>
        <v>#REF!</v>
      </c>
      <c r="Z13" s="29" t="e">
        <f>#REF!</f>
        <v>#REF!</v>
      </c>
      <c r="AA13" s="29" t="e">
        <f>#REF!</f>
        <v>#REF!</v>
      </c>
      <c r="AB13" s="30"/>
      <c r="AC13" s="31"/>
      <c r="AD13" s="31"/>
      <c r="AE13" s="31"/>
      <c r="AF13" s="31"/>
      <c r="AG13" s="4"/>
    </row>
    <row r="14" spans="1:33" s="26" customFormat="1" ht="57" customHeight="1" x14ac:dyDescent="0.4">
      <c r="A14" s="27" t="s">
        <v>52</v>
      </c>
      <c r="B14" s="32" t="s">
        <v>55</v>
      </c>
      <c r="C14" s="28"/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  <c r="N14" s="33">
        <v>0</v>
      </c>
      <c r="O14" s="33">
        <v>0</v>
      </c>
      <c r="P14" s="33">
        <v>0</v>
      </c>
      <c r="Q14" s="33">
        <v>0</v>
      </c>
      <c r="R14" s="33">
        <v>0</v>
      </c>
      <c r="S14" s="33">
        <v>0</v>
      </c>
      <c r="T14" s="33">
        <v>0</v>
      </c>
      <c r="U14" s="33">
        <v>0</v>
      </c>
      <c r="V14" s="29">
        <f>[4]Sheet5!C77</f>
        <v>0</v>
      </c>
      <c r="W14" s="33">
        <v>0</v>
      </c>
      <c r="X14" s="29">
        <f>[4]Sheet5!C14</f>
        <v>0</v>
      </c>
      <c r="Y14" s="29">
        <f>[4]Sheet5!C15</f>
        <v>0</v>
      </c>
      <c r="Z14" s="29">
        <f>[4]Sheet5!C42</f>
        <v>0</v>
      </c>
      <c r="AA14" s="29">
        <f>[4]Sheet5!C43</f>
        <v>0</v>
      </c>
      <c r="AB14" s="30"/>
      <c r="AC14" s="31"/>
      <c r="AD14" s="31"/>
      <c r="AE14" s="31"/>
      <c r="AF14" s="31"/>
      <c r="AG14" s="4"/>
    </row>
    <row r="15" spans="1:33" s="26" customFormat="1" ht="57" customHeight="1" x14ac:dyDescent="0.4">
      <c r="A15" s="27" t="s">
        <v>53</v>
      </c>
      <c r="B15" s="32" t="s">
        <v>55</v>
      </c>
      <c r="C15" s="28"/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  <c r="N15" s="33">
        <v>0</v>
      </c>
      <c r="O15" s="33">
        <v>0</v>
      </c>
      <c r="P15" s="33">
        <v>0</v>
      </c>
      <c r="Q15" s="33">
        <v>0</v>
      </c>
      <c r="R15" s="33">
        <v>0</v>
      </c>
      <c r="S15" s="33">
        <v>0</v>
      </c>
      <c r="T15" s="33">
        <v>0</v>
      </c>
      <c r="U15" s="33">
        <v>0</v>
      </c>
      <c r="V15" s="29">
        <f>[4]Sheet6!C77</f>
        <v>0</v>
      </c>
      <c r="W15" s="33">
        <v>0</v>
      </c>
      <c r="X15" s="29">
        <f>[4]Sheet6!C14</f>
        <v>0</v>
      </c>
      <c r="Y15" s="29">
        <f>[4]Sheet6!C15</f>
        <v>0</v>
      </c>
      <c r="Z15" s="29">
        <f>[4]Sheet6!C42</f>
        <v>0</v>
      </c>
      <c r="AA15" s="29">
        <f>[4]Sheet6!C43</f>
        <v>0</v>
      </c>
      <c r="AB15" s="30"/>
      <c r="AC15" s="31"/>
      <c r="AD15" s="31"/>
      <c r="AE15" s="31"/>
      <c r="AF15" s="31"/>
      <c r="AG15" s="4"/>
    </row>
    <row r="16" spans="1:33" s="26" customFormat="1" ht="57" customHeight="1" x14ac:dyDescent="0.4">
      <c r="A16" s="27" t="s">
        <v>54</v>
      </c>
      <c r="B16" s="32" t="s">
        <v>55</v>
      </c>
      <c r="C16" s="28"/>
      <c r="D16" s="33">
        <v>0</v>
      </c>
      <c r="E16" s="33">
        <v>0</v>
      </c>
      <c r="F16" s="33">
        <v>0</v>
      </c>
      <c r="G16" s="33">
        <v>0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  <c r="M16" s="33">
        <v>0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29">
        <f>[4]Sheet7!C77</f>
        <v>0</v>
      </c>
      <c r="W16" s="33">
        <v>0</v>
      </c>
      <c r="X16" s="29">
        <f>[4]Sheet7!C14</f>
        <v>0</v>
      </c>
      <c r="Y16" s="29">
        <f>[4]Sheet7!C15</f>
        <v>0</v>
      </c>
      <c r="Z16" s="29">
        <f>[4]Sheet7!C42</f>
        <v>0</v>
      </c>
      <c r="AA16" s="29">
        <f>[4]Sheet7!C43</f>
        <v>0</v>
      </c>
      <c r="AB16" s="30"/>
      <c r="AC16" s="31"/>
      <c r="AD16" s="31"/>
      <c r="AE16" s="31"/>
      <c r="AF16" s="31"/>
      <c r="AG16" s="4"/>
    </row>
    <row r="17" spans="1:33" s="26" customFormat="1" ht="57" customHeight="1" x14ac:dyDescent="0.4">
      <c r="A17" s="27" t="s">
        <v>56</v>
      </c>
      <c r="B17" s="32" t="s">
        <v>55</v>
      </c>
      <c r="C17" s="28"/>
      <c r="D17" s="33">
        <v>0</v>
      </c>
      <c r="E17" s="33">
        <v>0</v>
      </c>
      <c r="F17" s="33">
        <v>0</v>
      </c>
      <c r="G17" s="33">
        <v>0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  <c r="M17" s="33">
        <v>0</v>
      </c>
      <c r="N17" s="33">
        <v>0</v>
      </c>
      <c r="O17" s="33">
        <v>0</v>
      </c>
      <c r="P17" s="33">
        <v>0</v>
      </c>
      <c r="Q17" s="33">
        <v>0</v>
      </c>
      <c r="R17" s="33">
        <v>0</v>
      </c>
      <c r="S17" s="33">
        <v>0</v>
      </c>
      <c r="T17" s="33">
        <v>0</v>
      </c>
      <c r="U17" s="33">
        <v>0</v>
      </c>
      <c r="V17" s="29">
        <f>[4]Sheet8!C77</f>
        <v>0</v>
      </c>
      <c r="W17" s="33">
        <v>0</v>
      </c>
      <c r="X17" s="29">
        <f>[4]Sheet8!C14</f>
        <v>0</v>
      </c>
      <c r="Y17" s="29">
        <f>[4]Sheet8!C15</f>
        <v>0</v>
      </c>
      <c r="Z17" s="29">
        <f>[4]Sheet8!C42</f>
        <v>0</v>
      </c>
      <c r="AA17" s="29">
        <f>[4]Sheet8!C43</f>
        <v>0</v>
      </c>
      <c r="AB17" s="30"/>
      <c r="AC17" s="31"/>
      <c r="AD17" s="31"/>
      <c r="AE17" s="31"/>
      <c r="AF17" s="31"/>
      <c r="AG17" s="4"/>
    </row>
    <row r="18" spans="1:33" ht="57" customHeight="1" x14ac:dyDescent="0.4">
      <c r="A18" s="27" t="s">
        <v>57</v>
      </c>
      <c r="B18" s="32" t="s">
        <v>55</v>
      </c>
      <c r="C18" s="28"/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  <c r="N18" s="33">
        <v>0</v>
      </c>
      <c r="O18" s="33">
        <v>0</v>
      </c>
      <c r="P18" s="33">
        <v>0</v>
      </c>
      <c r="Q18" s="33">
        <v>0</v>
      </c>
      <c r="R18" s="33">
        <v>0</v>
      </c>
      <c r="S18" s="33">
        <v>0</v>
      </c>
      <c r="T18" s="33">
        <v>0</v>
      </c>
      <c r="U18" s="33">
        <v>0</v>
      </c>
      <c r="V18" s="29">
        <f>[4]Sheet9!C77</f>
        <v>0</v>
      </c>
      <c r="W18" s="33">
        <v>0</v>
      </c>
      <c r="X18" s="29">
        <f>[4]Sheet9!C14</f>
        <v>0</v>
      </c>
      <c r="Y18" s="29">
        <f>[4]Sheet9!C15</f>
        <v>0</v>
      </c>
      <c r="Z18" s="29">
        <f>[4]Sheet9!C42</f>
        <v>0</v>
      </c>
      <c r="AA18" s="29">
        <f>[4]Sheet9!C43</f>
        <v>0</v>
      </c>
      <c r="AB18" s="30"/>
      <c r="AC18" s="31"/>
      <c r="AD18" s="31"/>
      <c r="AE18" s="31"/>
      <c r="AF18" s="31"/>
    </row>
    <row r="19" spans="1:33" ht="57" customHeight="1" x14ac:dyDescent="0.4">
      <c r="A19" s="27" t="s">
        <v>58</v>
      </c>
      <c r="B19" s="32" t="s">
        <v>55</v>
      </c>
      <c r="C19" s="28"/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  <c r="N19" s="33">
        <v>0</v>
      </c>
      <c r="O19" s="33">
        <v>0</v>
      </c>
      <c r="P19" s="33">
        <v>0</v>
      </c>
      <c r="Q19" s="33">
        <v>0</v>
      </c>
      <c r="R19" s="33">
        <v>0</v>
      </c>
      <c r="S19" s="33">
        <v>0</v>
      </c>
      <c r="T19" s="33">
        <v>0</v>
      </c>
      <c r="U19" s="33">
        <v>0</v>
      </c>
      <c r="V19" s="29">
        <f>[4]Sheet10!C77</f>
        <v>0</v>
      </c>
      <c r="W19" s="33">
        <v>0</v>
      </c>
      <c r="X19" s="29">
        <f>[4]Sheet10!C14</f>
        <v>0</v>
      </c>
      <c r="Y19" s="29">
        <f>[4]Sheet10!C15</f>
        <v>0</v>
      </c>
      <c r="Z19" s="29">
        <f>[4]Sheet10!C42</f>
        <v>0</v>
      </c>
      <c r="AA19" s="29">
        <f>[4]Sheet10!C43</f>
        <v>0</v>
      </c>
      <c r="AB19" s="30"/>
      <c r="AC19" s="31"/>
      <c r="AD19" s="31"/>
      <c r="AE19" s="31"/>
      <c r="AF19" s="31"/>
    </row>
    <row r="20" spans="1:33" ht="57" customHeight="1" x14ac:dyDescent="0.4">
      <c r="A20" s="35" t="s">
        <v>59</v>
      </c>
      <c r="B20" s="32" t="s">
        <v>55</v>
      </c>
      <c r="C20" s="34"/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0</v>
      </c>
      <c r="O20" s="33">
        <v>0</v>
      </c>
      <c r="P20" s="33">
        <v>0</v>
      </c>
      <c r="Q20" s="33">
        <v>0</v>
      </c>
      <c r="R20" s="33">
        <v>0</v>
      </c>
      <c r="S20" s="33">
        <v>0</v>
      </c>
      <c r="T20" s="33">
        <v>0</v>
      </c>
      <c r="U20" s="33">
        <v>0</v>
      </c>
      <c r="V20" s="29">
        <f>[4]Sheet11!C77</f>
        <v>0</v>
      </c>
      <c r="W20" s="33">
        <v>0</v>
      </c>
      <c r="X20" s="29">
        <f>[4]Sheet11!C14</f>
        <v>0</v>
      </c>
      <c r="Y20" s="29">
        <f>[4]Sheet11!C15</f>
        <v>0</v>
      </c>
      <c r="Z20" s="29">
        <f>[4]Sheet11!C42</f>
        <v>0</v>
      </c>
      <c r="AA20" s="29">
        <f>[4]Sheet11!C43</f>
        <v>0</v>
      </c>
      <c r="AB20" s="30"/>
      <c r="AC20" s="31"/>
      <c r="AD20" s="31"/>
      <c r="AE20" s="31"/>
      <c r="AF20" s="31"/>
    </row>
    <row r="21" spans="1:33" ht="57" customHeight="1" x14ac:dyDescent="0.4">
      <c r="A21" s="35" t="s">
        <v>60</v>
      </c>
      <c r="B21" s="32" t="s">
        <v>55</v>
      </c>
      <c r="C21" s="34"/>
      <c r="D21" s="33">
        <v>0</v>
      </c>
      <c r="E21" s="33">
        <v>0</v>
      </c>
      <c r="F21" s="33">
        <v>0</v>
      </c>
      <c r="G21" s="33">
        <v>0</v>
      </c>
      <c r="H21" s="33">
        <v>0</v>
      </c>
      <c r="I21" s="33">
        <v>0</v>
      </c>
      <c r="J21" s="33">
        <v>0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0</v>
      </c>
      <c r="R21" s="33">
        <v>0</v>
      </c>
      <c r="S21" s="33">
        <v>0</v>
      </c>
      <c r="T21" s="33">
        <v>0</v>
      </c>
      <c r="U21" s="33">
        <v>0</v>
      </c>
      <c r="V21" s="29">
        <f>[4]Sheet12!C77</f>
        <v>0</v>
      </c>
      <c r="W21" s="33">
        <v>0</v>
      </c>
      <c r="X21" s="29">
        <f>[4]Sheet12!C14</f>
        <v>0</v>
      </c>
      <c r="Y21" s="29">
        <f>[4]Sheet12!C15</f>
        <v>0</v>
      </c>
      <c r="Z21" s="29">
        <f>[4]Sheet12!C42</f>
        <v>0</v>
      </c>
      <c r="AA21" s="29">
        <f>[4]Sheet12!C43</f>
        <v>0</v>
      </c>
      <c r="AB21" s="30"/>
      <c r="AC21" s="31"/>
      <c r="AD21" s="31"/>
      <c r="AE21" s="31"/>
      <c r="AF21" s="31"/>
    </row>
    <row r="22" spans="1:33" ht="57" customHeight="1" x14ac:dyDescent="0.4">
      <c r="A22" s="35" t="s">
        <v>61</v>
      </c>
      <c r="B22" s="32" t="s">
        <v>55</v>
      </c>
      <c r="C22" s="34"/>
      <c r="D22" s="33">
        <v>0</v>
      </c>
      <c r="E22" s="33">
        <v>0</v>
      </c>
      <c r="F22" s="33">
        <v>0</v>
      </c>
      <c r="G22" s="33">
        <v>0</v>
      </c>
      <c r="H22" s="33">
        <v>0</v>
      </c>
      <c r="I22" s="33">
        <v>0</v>
      </c>
      <c r="J22" s="33">
        <v>0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29">
        <f>[4]Sheet13!C77</f>
        <v>0</v>
      </c>
      <c r="W22" s="33">
        <v>0</v>
      </c>
      <c r="X22" s="29">
        <f>[4]Sheet13!C14</f>
        <v>0</v>
      </c>
      <c r="Y22" s="29">
        <f>[4]Sheet13!C15</f>
        <v>0</v>
      </c>
      <c r="Z22" s="29">
        <f>[4]Sheet13!C42</f>
        <v>0</v>
      </c>
      <c r="AA22" s="29">
        <f>[4]Sheet13!C43</f>
        <v>0</v>
      </c>
      <c r="AB22" s="30"/>
      <c r="AC22" s="31"/>
      <c r="AD22" s="31"/>
      <c r="AE22" s="31"/>
      <c r="AF22" s="31"/>
    </row>
    <row r="23" spans="1:33" ht="57" customHeight="1" x14ac:dyDescent="0.4">
      <c r="A23" s="35" t="s">
        <v>62</v>
      </c>
      <c r="B23" s="32" t="s">
        <v>55</v>
      </c>
      <c r="C23" s="34"/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0</v>
      </c>
      <c r="R23" s="33">
        <v>0</v>
      </c>
      <c r="S23" s="33">
        <v>0</v>
      </c>
      <c r="T23" s="33">
        <v>0</v>
      </c>
      <c r="U23" s="33">
        <v>0</v>
      </c>
      <c r="V23" s="29">
        <f>[4]Sheet14!C77</f>
        <v>0</v>
      </c>
      <c r="W23" s="33">
        <v>0</v>
      </c>
      <c r="X23" s="29">
        <f>[4]Sheet14!C14</f>
        <v>0</v>
      </c>
      <c r="Y23" s="29">
        <f>[4]Sheet14!C15</f>
        <v>0</v>
      </c>
      <c r="Z23" s="29">
        <f>[4]Sheet14!C42</f>
        <v>0</v>
      </c>
      <c r="AA23" s="29">
        <f>[4]Sheet14!C43</f>
        <v>0</v>
      </c>
      <c r="AB23" s="30"/>
      <c r="AC23" s="31"/>
      <c r="AD23" s="31"/>
      <c r="AE23" s="31"/>
      <c r="AF23" s="31"/>
    </row>
    <row r="24" spans="1:33" ht="57" customHeight="1" x14ac:dyDescent="0.4">
      <c r="A24" s="35" t="s">
        <v>63</v>
      </c>
      <c r="B24" s="36" t="s">
        <v>55</v>
      </c>
      <c r="C24" s="34"/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0</v>
      </c>
      <c r="R24" s="33">
        <v>0</v>
      </c>
      <c r="S24" s="33">
        <v>0</v>
      </c>
      <c r="T24" s="33">
        <v>0</v>
      </c>
      <c r="U24" s="33">
        <v>0</v>
      </c>
      <c r="V24" s="29">
        <f>[4]Sheet15!C77</f>
        <v>0</v>
      </c>
      <c r="W24" s="33">
        <v>0</v>
      </c>
      <c r="X24" s="29">
        <f>[4]Sheet15!C14</f>
        <v>0</v>
      </c>
      <c r="Y24" s="29">
        <f>[4]Sheet15!C15</f>
        <v>0</v>
      </c>
      <c r="Z24" s="29">
        <f>[4]Sheet15!C42</f>
        <v>0</v>
      </c>
      <c r="AA24" s="29">
        <f>[4]Sheet15!C43</f>
        <v>0</v>
      </c>
      <c r="AB24" s="30"/>
      <c r="AC24" s="31"/>
      <c r="AD24" s="31"/>
      <c r="AE24" s="31"/>
      <c r="AF24" s="31"/>
    </row>
    <row r="25" spans="1:33" ht="57" customHeight="1" x14ac:dyDescent="0.4">
      <c r="A25" s="35" t="s">
        <v>64</v>
      </c>
      <c r="B25" s="36" t="s">
        <v>55</v>
      </c>
      <c r="C25" s="34"/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29">
        <f>[4]Sheet16!C77</f>
        <v>0</v>
      </c>
      <c r="W25" s="33">
        <v>0</v>
      </c>
      <c r="X25" s="29">
        <f>[4]Sheet16!C14</f>
        <v>0</v>
      </c>
      <c r="Y25" s="29">
        <f>[4]Sheet16!C15</f>
        <v>0</v>
      </c>
      <c r="Z25" s="29">
        <f>[4]Sheet16!C42</f>
        <v>0</v>
      </c>
      <c r="AA25" s="29">
        <f>[4]Sheet16!C43</f>
        <v>0</v>
      </c>
      <c r="AB25" s="30"/>
      <c r="AC25" s="31"/>
      <c r="AD25" s="31"/>
      <c r="AE25" s="31"/>
      <c r="AF25" s="31"/>
    </row>
    <row r="26" spans="1:33" ht="57" customHeight="1" x14ac:dyDescent="0.4">
      <c r="A26" s="35" t="s">
        <v>65</v>
      </c>
      <c r="B26" s="36" t="s">
        <v>55</v>
      </c>
      <c r="C26" s="34"/>
      <c r="D26" s="33">
        <v>0</v>
      </c>
      <c r="E26" s="33">
        <v>0</v>
      </c>
      <c r="F26" s="33">
        <v>0</v>
      </c>
      <c r="G26" s="33">
        <v>0</v>
      </c>
      <c r="H26" s="33">
        <v>0</v>
      </c>
      <c r="I26" s="33">
        <v>0</v>
      </c>
      <c r="J26" s="33">
        <v>0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0</v>
      </c>
      <c r="R26" s="33">
        <v>0</v>
      </c>
      <c r="S26" s="33">
        <v>0</v>
      </c>
      <c r="T26" s="33">
        <v>0</v>
      </c>
      <c r="U26" s="33">
        <v>0</v>
      </c>
      <c r="V26" s="29">
        <f>[4]Sheet17!C77</f>
        <v>0</v>
      </c>
      <c r="W26" s="33">
        <v>0</v>
      </c>
      <c r="X26" s="29">
        <f>[4]Sheet17!C14</f>
        <v>0</v>
      </c>
      <c r="Y26" s="29">
        <f>[4]Sheet17!C15</f>
        <v>0</v>
      </c>
      <c r="Z26" s="29">
        <f>[4]Sheet17!C42</f>
        <v>0</v>
      </c>
      <c r="AA26" s="29">
        <f>[4]Sheet17!C43</f>
        <v>0</v>
      </c>
      <c r="AB26" s="30"/>
      <c r="AC26" s="31"/>
      <c r="AD26" s="31"/>
      <c r="AE26" s="31"/>
      <c r="AF26" s="31"/>
    </row>
    <row r="27" spans="1:33" ht="57" customHeight="1" x14ac:dyDescent="0.4">
      <c r="A27" s="35" t="s">
        <v>66</v>
      </c>
      <c r="B27" s="36" t="s">
        <v>55</v>
      </c>
      <c r="C27" s="34"/>
      <c r="D27" s="33">
        <v>0</v>
      </c>
      <c r="E27" s="33">
        <v>0</v>
      </c>
      <c r="F27" s="33">
        <v>0</v>
      </c>
      <c r="G27" s="33">
        <v>0</v>
      </c>
      <c r="H27" s="33">
        <v>0</v>
      </c>
      <c r="I27" s="33">
        <v>0</v>
      </c>
      <c r="J27" s="33">
        <v>0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0</v>
      </c>
      <c r="R27" s="33">
        <v>0</v>
      </c>
      <c r="S27" s="33">
        <v>0</v>
      </c>
      <c r="T27" s="33">
        <v>0</v>
      </c>
      <c r="U27" s="33">
        <v>0</v>
      </c>
      <c r="V27" s="29">
        <f>[4]Sheet18!C77</f>
        <v>0</v>
      </c>
      <c r="W27" s="33">
        <v>0</v>
      </c>
      <c r="X27" s="29">
        <f>[4]Sheet18!C14</f>
        <v>0</v>
      </c>
      <c r="Y27" s="29">
        <f>[4]Sheet18!C15</f>
        <v>0</v>
      </c>
      <c r="Z27" s="29">
        <f>[4]Sheet18!C42</f>
        <v>0</v>
      </c>
      <c r="AA27" s="29">
        <f>[4]Sheet18!C43</f>
        <v>0</v>
      </c>
      <c r="AB27" s="30"/>
      <c r="AC27" s="31"/>
      <c r="AD27" s="31"/>
      <c r="AE27" s="31"/>
      <c r="AF27" s="31"/>
    </row>
    <row r="28" spans="1:33" ht="57" customHeight="1" x14ac:dyDescent="0.4">
      <c r="A28" s="35" t="s">
        <v>67</v>
      </c>
      <c r="B28" s="36" t="s">
        <v>55</v>
      </c>
      <c r="C28" s="34"/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3">
        <v>0</v>
      </c>
      <c r="Q28" s="33">
        <v>0</v>
      </c>
      <c r="R28" s="33">
        <v>0</v>
      </c>
      <c r="S28" s="33">
        <v>0</v>
      </c>
      <c r="T28" s="33">
        <v>0</v>
      </c>
      <c r="U28" s="33">
        <v>0</v>
      </c>
      <c r="V28" s="29">
        <f>[4]Sheet19!C77</f>
        <v>0</v>
      </c>
      <c r="W28" s="33">
        <v>0</v>
      </c>
      <c r="X28" s="29">
        <f>[4]Sheet19!C14</f>
        <v>0</v>
      </c>
      <c r="Y28" s="29">
        <f>[4]Sheet19!C15</f>
        <v>0</v>
      </c>
      <c r="Z28" s="29">
        <f>[4]Sheet19!C42</f>
        <v>0</v>
      </c>
      <c r="AA28" s="29">
        <f>[4]Sheet19!C43</f>
        <v>0</v>
      </c>
      <c r="AB28" s="30"/>
      <c r="AC28" s="31"/>
      <c r="AD28" s="31"/>
      <c r="AE28" s="31"/>
      <c r="AF28" s="31"/>
    </row>
    <row r="29" spans="1:33" ht="57" customHeight="1" x14ac:dyDescent="0.4">
      <c r="A29" s="35" t="s">
        <v>68</v>
      </c>
      <c r="B29" s="36" t="s">
        <v>55</v>
      </c>
      <c r="C29" s="34"/>
      <c r="D29" s="33">
        <v>0</v>
      </c>
      <c r="E29" s="33">
        <v>0</v>
      </c>
      <c r="F29" s="33">
        <v>0</v>
      </c>
      <c r="G29" s="33">
        <v>0</v>
      </c>
      <c r="H29" s="33">
        <v>0</v>
      </c>
      <c r="I29" s="33">
        <v>0</v>
      </c>
      <c r="J29" s="33">
        <v>0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29">
        <f>[4]Sheet20!C77</f>
        <v>0</v>
      </c>
      <c r="W29" s="33">
        <v>0</v>
      </c>
      <c r="X29" s="29">
        <f>[4]Sheet20!C14</f>
        <v>0</v>
      </c>
      <c r="Y29" s="29">
        <f>[4]Sheet20!C15</f>
        <v>0</v>
      </c>
      <c r="Z29" s="29">
        <f>[4]Sheet20!C42</f>
        <v>0</v>
      </c>
      <c r="AA29" s="29">
        <f>[4]Sheet20!C43</f>
        <v>0</v>
      </c>
      <c r="AB29" s="30"/>
      <c r="AC29" s="31"/>
      <c r="AD29" s="31"/>
      <c r="AE29" s="31"/>
      <c r="AF29" s="31"/>
    </row>
    <row r="30" spans="1:33" ht="57" customHeight="1" thickBot="1" x14ac:dyDescent="0.45">
      <c r="A30" s="37" t="s">
        <v>69</v>
      </c>
      <c r="B30" s="38" t="s">
        <v>55</v>
      </c>
      <c r="C30" s="39"/>
      <c r="D30" s="33">
        <v>0</v>
      </c>
      <c r="E30" s="33">
        <v>0</v>
      </c>
      <c r="F30" s="33">
        <v>0</v>
      </c>
      <c r="G30" s="33">
        <v>0</v>
      </c>
      <c r="H30" s="33">
        <v>0</v>
      </c>
      <c r="I30" s="33">
        <v>0</v>
      </c>
      <c r="J30" s="33">
        <v>0</v>
      </c>
      <c r="K30" s="33">
        <v>0</v>
      </c>
      <c r="L30" s="33">
        <v>0</v>
      </c>
      <c r="M30" s="33">
        <v>0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29">
        <f>[4]Sheet21!C77</f>
        <v>0</v>
      </c>
      <c r="W30" s="33">
        <v>0</v>
      </c>
      <c r="X30" s="41">
        <f>[4]Sheet21!C14</f>
        <v>0</v>
      </c>
      <c r="Y30" s="41">
        <f>[4]Sheet21!C15</f>
        <v>0</v>
      </c>
      <c r="Z30" s="41">
        <f>[4]Sheet21!C42</f>
        <v>0</v>
      </c>
      <c r="AA30" s="41">
        <f>[4]Sheet21!C43</f>
        <v>0</v>
      </c>
      <c r="AB30" s="30"/>
      <c r="AC30" s="31"/>
      <c r="AD30" s="31"/>
      <c r="AE30" s="31"/>
      <c r="AF30" s="31"/>
    </row>
    <row r="31" spans="1:33" s="49" customFormat="1" ht="18" customHeight="1" thickBot="1" x14ac:dyDescent="0.45">
      <c r="A31" s="42"/>
      <c r="B31" s="43" t="s">
        <v>70</v>
      </c>
      <c r="C31" s="44"/>
      <c r="D31" s="61">
        <f t="shared" ref="D31:AA31" si="0">SUM(D10:D30)</f>
        <v>250576.2</v>
      </c>
      <c r="E31" s="61">
        <f t="shared" si="0"/>
        <v>179751.7</v>
      </c>
      <c r="F31" s="61">
        <f t="shared" si="0"/>
        <v>75224.5</v>
      </c>
      <c r="G31" s="61">
        <f t="shared" si="0"/>
        <v>26180.5</v>
      </c>
      <c r="H31" s="61">
        <f t="shared" si="0"/>
        <v>35100.5</v>
      </c>
      <c r="I31" s="61">
        <f t="shared" si="0"/>
        <v>150423</v>
      </c>
      <c r="J31" s="61">
        <f t="shared" si="0"/>
        <v>55478</v>
      </c>
      <c r="K31" s="61">
        <f t="shared" si="0"/>
        <v>88285.6</v>
      </c>
      <c r="L31" s="61">
        <f t="shared" si="0"/>
        <v>0</v>
      </c>
      <c r="M31" s="61">
        <f t="shared" si="0"/>
        <v>25301</v>
      </c>
      <c r="N31" s="61">
        <f t="shared" si="0"/>
        <v>0</v>
      </c>
      <c r="O31" s="61">
        <f t="shared" si="0"/>
        <v>25301</v>
      </c>
      <c r="P31" s="61">
        <f t="shared" si="0"/>
        <v>150076.29999999999</v>
      </c>
      <c r="Q31" s="61">
        <f t="shared" si="0"/>
        <v>93117.5</v>
      </c>
      <c r="R31" s="61">
        <f t="shared" si="0"/>
        <v>5245.8</v>
      </c>
      <c r="S31" s="61">
        <f t="shared" si="0"/>
        <v>8527.4</v>
      </c>
      <c r="T31" s="61">
        <f t="shared" si="0"/>
        <v>325800.69999999995</v>
      </c>
      <c r="U31" s="46">
        <f t="shared" si="0"/>
        <v>296131.94022000005</v>
      </c>
      <c r="V31" s="47" t="e">
        <f t="shared" si="0"/>
        <v>#REF!</v>
      </c>
      <c r="W31" s="61">
        <f t="shared" si="0"/>
        <v>49</v>
      </c>
      <c r="X31" s="47" t="e">
        <f t="shared" si="0"/>
        <v>#REF!</v>
      </c>
      <c r="Y31" s="47" t="e">
        <f t="shared" si="0"/>
        <v>#REF!</v>
      </c>
      <c r="Z31" s="47" t="e">
        <f t="shared" si="0"/>
        <v>#REF!</v>
      </c>
      <c r="AA31" s="48" t="e">
        <f t="shared" si="0"/>
        <v>#REF!</v>
      </c>
    </row>
    <row r="32" spans="1:33" s="52" customFormat="1" ht="13.2" x14ac:dyDescent="0.3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  <c r="V32" s="50"/>
      <c r="W32" s="50"/>
      <c r="X32" s="50"/>
      <c r="Y32" s="50"/>
      <c r="Z32" s="50"/>
      <c r="AA32" s="50"/>
      <c r="AB32" s="49"/>
      <c r="AC32" s="49"/>
      <c r="AD32" s="49"/>
      <c r="AE32" s="49"/>
    </row>
    <row r="33" spans="2:27" s="52" customFormat="1" ht="20.399999999999999" x14ac:dyDescent="0.45"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4"/>
      <c r="V33" s="53"/>
      <c r="W33" s="53"/>
      <c r="X33" s="53"/>
      <c r="Y33" s="53"/>
      <c r="Z33" s="53"/>
      <c r="AA33" s="53"/>
    </row>
    <row r="34" spans="2:27" s="52" customFormat="1" ht="20.399999999999999" x14ac:dyDescent="0.45"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4"/>
      <c r="V34" s="53"/>
      <c r="W34" s="53"/>
      <c r="X34" s="53"/>
      <c r="Y34" s="53"/>
      <c r="Z34" s="53"/>
      <c r="AA34" s="53"/>
    </row>
    <row r="35" spans="2:27" s="49" customFormat="1" ht="20.399999999999999" x14ac:dyDescent="0.45"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3"/>
      <c r="W35" s="53"/>
      <c r="X35" s="53"/>
      <c r="Y35" s="53"/>
      <c r="Z35" s="53"/>
      <c r="AA35" s="53"/>
    </row>
    <row r="36" spans="2:27" s="52" customFormat="1" ht="20.399999999999999" x14ac:dyDescent="0.45">
      <c r="B36" s="55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4"/>
      <c r="V36" s="89"/>
      <c r="W36" s="53"/>
      <c r="X36" s="53"/>
      <c r="Y36" s="53"/>
      <c r="Z36" s="53"/>
      <c r="AA36" s="53"/>
    </row>
    <row r="37" spans="2:27" x14ac:dyDescent="0.4">
      <c r="V37" s="31"/>
    </row>
    <row r="38" spans="2:27" x14ac:dyDescent="0.4">
      <c r="V38" s="90"/>
    </row>
    <row r="41" spans="2:27" x14ac:dyDescent="0.4">
      <c r="T41" s="57"/>
      <c r="U41" s="58"/>
      <c r="V41" s="57"/>
      <c r="W41" s="57"/>
      <c r="X41" s="57"/>
    </row>
    <row r="42" spans="2:27" x14ac:dyDescent="0.4">
      <c r="T42" s="57"/>
      <c r="U42" s="58"/>
      <c r="V42" s="57"/>
      <c r="W42" s="57"/>
      <c r="X42" s="57"/>
    </row>
    <row r="43" spans="2:27" x14ac:dyDescent="0.4">
      <c r="T43" s="57"/>
      <c r="U43" s="58"/>
      <c r="V43" s="57"/>
      <c r="W43" s="57"/>
      <c r="X43" s="57"/>
    </row>
    <row r="44" spans="2:27" x14ac:dyDescent="0.4">
      <c r="T44" s="57"/>
      <c r="U44" s="58"/>
      <c r="V44" s="57"/>
      <c r="W44" s="57"/>
      <c r="X44" s="57"/>
    </row>
    <row r="45" spans="2:27" x14ac:dyDescent="0.4">
      <c r="T45" s="57"/>
      <c r="U45" s="58"/>
      <c r="V45" s="59"/>
      <c r="W45" s="57"/>
      <c r="X45" s="57"/>
    </row>
    <row r="46" spans="2:27" x14ac:dyDescent="0.4">
      <c r="T46" s="57"/>
      <c r="U46" s="58"/>
      <c r="V46" s="59"/>
      <c r="W46" s="57"/>
      <c r="X46" s="57"/>
    </row>
    <row r="47" spans="2:27" x14ac:dyDescent="0.4">
      <c r="T47" s="57"/>
      <c r="U47" s="58"/>
      <c r="V47" s="59"/>
      <c r="W47" s="57"/>
      <c r="X47" s="57"/>
    </row>
    <row r="48" spans="2:27" x14ac:dyDescent="0.4">
      <c r="T48" s="57"/>
      <c r="U48" s="58"/>
      <c r="V48" s="59"/>
      <c r="W48" s="57"/>
      <c r="X48" s="57"/>
    </row>
    <row r="49" spans="20:24" x14ac:dyDescent="0.4">
      <c r="T49" s="57"/>
      <c r="U49" s="58"/>
      <c r="V49" s="59"/>
      <c r="W49" s="57"/>
      <c r="X49" s="57"/>
    </row>
    <row r="50" spans="20:24" x14ac:dyDescent="0.4">
      <c r="T50" s="57"/>
      <c r="U50" s="58"/>
      <c r="V50" s="59"/>
      <c r="W50" s="57"/>
      <c r="X50" s="57"/>
    </row>
    <row r="51" spans="20:24" x14ac:dyDescent="0.4">
      <c r="T51" s="57"/>
      <c r="U51" s="58"/>
      <c r="V51" s="59"/>
      <c r="W51" s="57"/>
      <c r="X51" s="57"/>
    </row>
    <row r="52" spans="20:24" x14ac:dyDescent="0.4">
      <c r="T52" s="57"/>
      <c r="U52" s="58"/>
      <c r="V52" s="59"/>
      <c r="W52" s="57"/>
      <c r="X52" s="57"/>
    </row>
    <row r="53" spans="20:24" x14ac:dyDescent="0.4">
      <c r="T53" s="57"/>
      <c r="U53" s="58"/>
      <c r="V53" s="60"/>
      <c r="W53" s="57"/>
      <c r="X53" s="57"/>
    </row>
    <row r="54" spans="20:24" x14ac:dyDescent="0.4">
      <c r="T54" s="57"/>
      <c r="U54" s="58"/>
      <c r="V54" s="57"/>
      <c r="W54" s="57"/>
      <c r="X54" s="57"/>
    </row>
  </sheetData>
  <mergeCells count="35">
    <mergeCell ref="Q7:Q8"/>
    <mergeCell ref="R7:R8"/>
    <mergeCell ref="S7:S8"/>
    <mergeCell ref="P6:P8"/>
    <mergeCell ref="W6:W8"/>
    <mergeCell ref="T1:Y1"/>
    <mergeCell ref="A2:Y2"/>
    <mergeCell ref="A3:Y3"/>
    <mergeCell ref="A4:Y4"/>
    <mergeCell ref="A6:A7"/>
    <mergeCell ref="B6:B7"/>
    <mergeCell ref="G6:H6"/>
    <mergeCell ref="J6:L6"/>
    <mergeCell ref="N6:O6"/>
    <mergeCell ref="Q6:S6"/>
    <mergeCell ref="G7:G8"/>
    <mergeCell ref="H7:H8"/>
    <mergeCell ref="J7:J8"/>
    <mergeCell ref="K7:K8"/>
    <mergeCell ref="AA6:AA8"/>
    <mergeCell ref="Z6:Z8"/>
    <mergeCell ref="Y6:Y8"/>
    <mergeCell ref="X6:X8"/>
    <mergeCell ref="T6:T8"/>
    <mergeCell ref="V6:V8"/>
    <mergeCell ref="U6:U8"/>
    <mergeCell ref="F6:F8"/>
    <mergeCell ref="E6:E8"/>
    <mergeCell ref="C6:C8"/>
    <mergeCell ref="I6:I8"/>
    <mergeCell ref="D6:D8"/>
    <mergeCell ref="M6:M8"/>
    <mergeCell ref="L7:L8"/>
    <mergeCell ref="N7:N8"/>
    <mergeCell ref="O7:O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2</vt:i4>
      </vt:variant>
    </vt:vector>
  </HeadingPairs>
  <TitlesOfParts>
    <vt:vector size="29" baseType="lpstr">
      <vt:lpstr>Նախարարություններ</vt:lpstr>
      <vt:lpstr>1</vt:lpstr>
      <vt:lpstr>2</vt:lpstr>
      <vt:lpstr>3</vt:lpstr>
      <vt:lpstr>4</vt:lpstr>
      <vt:lpstr>5</vt:lpstr>
      <vt:lpstr>6</vt:lpstr>
      <vt:lpstr>7</vt:lpstr>
      <vt:lpstr>8</vt:lpstr>
      <vt:lpstr>Մարզպետարաններ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այլ մարմիններ</vt:lpstr>
      <vt:lpstr>19</vt:lpstr>
      <vt:lpstr>20</vt:lpstr>
      <vt:lpstr>21</vt:lpstr>
      <vt:lpstr>22</vt:lpstr>
      <vt:lpstr>23</vt:lpstr>
      <vt:lpstr>24</vt:lpstr>
      <vt:lpstr>Քաղաքացիական_ավիացիայի_կոմիտ</vt:lpstr>
      <vt:lpstr>'այլ մարմիններ'!Քաղաքացիական_ավիացիայի_կոմիտե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2022-05-30T10:37:01Z</dcterms:modified>
</cp:coreProperties>
</file>